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380" yWindow="64636" windowWidth="26700" windowHeight="174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'Feuil1'!$B$15:$B$27</definedName>
  </definedNames>
  <calcPr fullCalcOnLoad="1"/>
</workbook>
</file>

<file path=xl/sharedStrings.xml><?xml version="1.0" encoding="utf-8"?>
<sst xmlns="http://schemas.openxmlformats.org/spreadsheetml/2006/main" count="40" uniqueCount="40">
  <si>
    <t>Log10(E.h.o)</t>
  </si>
  <si>
    <t>n</t>
  </si>
  <si>
    <t>x</t>
  </si>
  <si>
    <t>min</t>
  </si>
  <si>
    <t>max</t>
  </si>
  <si>
    <t>s</t>
  </si>
  <si>
    <t>v</t>
  </si>
  <si>
    <t>D logmin</t>
  </si>
  <si>
    <t>Dlogmax</t>
  </si>
  <si>
    <t>I-2</t>
  </si>
  <si>
    <t>II-3</t>
  </si>
  <si>
    <t>I-13</t>
  </si>
  <si>
    <t>n=29</t>
  </si>
  <si>
    <t>I-1</t>
  </si>
  <si>
    <t>I-3</t>
  </si>
  <si>
    <t>I-5</t>
  </si>
  <si>
    <t>I-6</t>
  </si>
  <si>
    <t>I-7</t>
  </si>
  <si>
    <t>I-8</t>
  </si>
  <si>
    <t>I-9</t>
  </si>
  <si>
    <t>I-10</t>
  </si>
  <si>
    <t>I-11</t>
  </si>
  <si>
    <t>I-12</t>
  </si>
  <si>
    <t>I-14</t>
  </si>
  <si>
    <t>I-15</t>
  </si>
  <si>
    <t>I-16</t>
  </si>
  <si>
    <t>I-17</t>
  </si>
  <si>
    <t>I-19</t>
  </si>
  <si>
    <t>I-22</t>
  </si>
  <si>
    <t>I-24</t>
  </si>
  <si>
    <t>35461 *</t>
  </si>
  <si>
    <t>27922 *</t>
  </si>
  <si>
    <t>II-1</t>
  </si>
  <si>
    <t>II-2</t>
  </si>
  <si>
    <t>II-4</t>
  </si>
  <si>
    <t>II-5</t>
  </si>
  <si>
    <t>42625 *</t>
  </si>
  <si>
    <t>62725 v</t>
  </si>
  <si>
    <t>62201 v</t>
  </si>
  <si>
    <t>n=18-24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</si>
</sst>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1" fontId="0" fillId="0" borderId="0" xfId="0" applyNumberForma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Feuil1!$C$15</c:f>
              <c:strCache>
                <c:ptCount val="1"/>
                <c:pt idx="0">
                  <c:v>36876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Feuil1!$C$16:$C$25</c:f>
              <c:numCache/>
            </c:numRef>
          </c:val>
          <c:smooth val="0"/>
        </c:ser>
        <c:ser>
          <c:idx val="6"/>
          <c:order val="1"/>
          <c:tx>
            <c:strRef>
              <c:f>Feuil1!$D$15</c:f>
              <c:strCache>
                <c:ptCount val="1"/>
                <c:pt idx="0">
                  <c:v>33418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Feuil1!$D$16:$D$25</c:f>
              <c:numCache/>
            </c:numRef>
          </c:val>
          <c:smooth val="0"/>
        </c:ser>
        <c:ser>
          <c:idx val="7"/>
          <c:order val="2"/>
          <c:tx>
            <c:strRef>
              <c:f>Feuil1!$E$15</c:f>
              <c:strCache>
                <c:ptCount val="1"/>
                <c:pt idx="0">
                  <c:v>42844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Feuil1!$E$16:$E$25</c:f>
              <c:numCache/>
            </c:numRef>
          </c:val>
          <c:smooth val="0"/>
        </c:ser>
        <c:ser>
          <c:idx val="9"/>
          <c:order val="3"/>
          <c:tx>
            <c:strRef>
              <c:f>Feuil1!$F$15</c:f>
              <c:strCache>
                <c:ptCount val="1"/>
                <c:pt idx="0">
                  <c:v>86875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Feuil1!$F$16:$F$25</c:f>
              <c:numCache/>
            </c:numRef>
          </c:val>
          <c:smooth val="0"/>
        </c:ser>
        <c:ser>
          <c:idx val="10"/>
          <c:order val="4"/>
          <c:tx>
            <c:strRef>
              <c:f>Feuil1!$G$15</c:f>
              <c:strCache>
                <c:ptCount val="1"/>
                <c:pt idx="0">
                  <c:v>27877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Feuil1!$G$16:$G$25</c:f>
              <c:numCache/>
            </c:numRef>
          </c:val>
          <c:smooth val="0"/>
        </c:ser>
        <c:ser>
          <c:idx val="11"/>
          <c:order val="5"/>
          <c:tx>
            <c:strRef>
              <c:f>Feuil1!$H$15</c:f>
              <c:strCache>
                <c:ptCount val="1"/>
                <c:pt idx="0">
                  <c:v>42842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Feuil1!$H$16:$H$25</c:f>
              <c:numCache/>
            </c:numRef>
          </c:val>
          <c:smooth val="0"/>
        </c:ser>
        <c:ser>
          <c:idx val="12"/>
          <c:order val="6"/>
          <c:tx>
            <c:strRef>
              <c:f>Feuil1!$I$15</c:f>
              <c:strCache>
                <c:ptCount val="1"/>
                <c:pt idx="0">
                  <c:v>38523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Feuil1!$I$16:$I$25</c:f>
              <c:numCache/>
            </c:numRef>
          </c:val>
          <c:smooth val="0"/>
        </c:ser>
        <c:ser>
          <c:idx val="13"/>
          <c:order val="7"/>
          <c:tx>
            <c:strRef>
              <c:f>Feuil1!$J$15</c:f>
              <c:strCache>
                <c:ptCount val="1"/>
                <c:pt idx="0">
                  <c:v>40592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Feuil1!$J$16:$J$25</c:f>
              <c:numCache/>
            </c:numRef>
          </c:val>
          <c:smooth val="0"/>
        </c:ser>
        <c:ser>
          <c:idx val="14"/>
          <c:order val="8"/>
          <c:tx>
            <c:strRef>
              <c:f>Feuil1!$K$15</c:f>
              <c:strCache>
                <c:ptCount val="1"/>
                <c:pt idx="0">
                  <c:v>42310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Feuil1!$K$16:$K$25</c:f>
              <c:numCache/>
            </c:numRef>
          </c:val>
          <c:smooth val="0"/>
        </c:ser>
        <c:ser>
          <c:idx val="15"/>
          <c:order val="9"/>
          <c:tx>
            <c:strRef>
              <c:f>Feuil1!$L$15</c:f>
              <c:strCache>
                <c:ptCount val="1"/>
                <c:pt idx="0">
                  <c:v>42151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Feuil1!$L$16:$L$25</c:f>
              <c:numCache/>
            </c:numRef>
          </c:val>
          <c:smooth val="0"/>
        </c:ser>
        <c:ser>
          <c:idx val="16"/>
          <c:order val="10"/>
          <c:tx>
            <c:strRef>
              <c:f>Feuil1!$M$15</c:f>
              <c:strCache>
                <c:ptCount val="1"/>
                <c:pt idx="0">
                  <c:v>43503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Feuil1!$M$16:$M$25</c:f>
              <c:numCache/>
            </c:numRef>
          </c:val>
          <c:smooth val="0"/>
        </c:ser>
        <c:ser>
          <c:idx val="17"/>
          <c:order val="11"/>
          <c:tx>
            <c:strRef>
              <c:f>Feuil1!$N$15</c:f>
              <c:strCache>
                <c:ptCount val="1"/>
                <c:pt idx="0">
                  <c:v>39928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Feuil1!$N$16:$N$25</c:f>
              <c:numCache/>
            </c:numRef>
          </c:val>
          <c:smooth val="0"/>
        </c:ser>
        <c:ser>
          <c:idx val="18"/>
          <c:order val="12"/>
          <c:tx>
            <c:strRef>
              <c:f>Feuil1!$O$15</c:f>
              <c:strCache>
                <c:ptCount val="1"/>
                <c:pt idx="0">
                  <c:v>35461 *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Feuil1!$O$16:$O$25</c:f>
              <c:numCache/>
            </c:numRef>
          </c:val>
          <c:smooth val="0"/>
        </c:ser>
        <c:ser>
          <c:idx val="19"/>
          <c:order val="13"/>
          <c:tx>
            <c:strRef>
              <c:f>Feuil1!$P$15</c:f>
              <c:strCache>
                <c:ptCount val="1"/>
                <c:pt idx="0">
                  <c:v>27922 *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Feuil1!$P$16:$P$25</c:f>
              <c:numCache/>
            </c:numRef>
          </c:val>
          <c:smooth val="0"/>
        </c:ser>
        <c:ser>
          <c:idx val="20"/>
          <c:order val="14"/>
          <c:tx>
            <c:strRef>
              <c:f>Feuil1!$Q$15</c:f>
              <c:strCache>
                <c:ptCount val="1"/>
                <c:pt idx="0">
                  <c:v>33807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Feuil1!$Q$16:$Q$25</c:f>
              <c:numCache/>
            </c:numRef>
          </c:val>
          <c:smooth val="0"/>
        </c:ser>
        <c:ser>
          <c:idx val="21"/>
          <c:order val="15"/>
          <c:tx>
            <c:strRef>
              <c:f>Feuil1!$R$15</c:f>
              <c:strCache>
                <c:ptCount val="1"/>
                <c:pt idx="0">
                  <c:v>32655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Feuil1!$R$16:$R$25</c:f>
              <c:numCache/>
            </c:numRef>
          </c:val>
          <c:smooth val="0"/>
        </c:ser>
        <c:ser>
          <c:idx val="0"/>
          <c:order val="16"/>
          <c:tx>
            <c:strRef>
              <c:f>Feuil1!$S$15</c:f>
              <c:strCache>
                <c:ptCount val="1"/>
                <c:pt idx="0">
                  <c:v>39298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Feuil1!$S$16:$S$25</c:f>
              <c:numCache/>
            </c:numRef>
          </c:val>
          <c:smooth val="0"/>
        </c:ser>
        <c:ser>
          <c:idx val="4"/>
          <c:order val="17"/>
          <c:tx>
            <c:strRef>
              <c:f>Feuil1!$T$15</c:f>
              <c:strCache>
                <c:ptCount val="1"/>
                <c:pt idx="0">
                  <c:v>42480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Feuil1!$T$16:$T$25</c:f>
              <c:numCache/>
            </c:numRef>
          </c:val>
          <c:smooth val="0"/>
        </c:ser>
        <c:ser>
          <c:idx val="23"/>
          <c:order val="18"/>
          <c:tx>
            <c:strRef>
              <c:f>Feuil1!$U$15</c:f>
              <c:strCache>
                <c:ptCount val="1"/>
                <c:pt idx="0">
                  <c:v>42361</c:v>
                </c:pt>
              </c:strCache>
            </c:strRef>
          </c:tx>
          <c:spPr>
            <a:ln w="254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Feuil1!$U$16:$U$25</c:f>
              <c:numCache/>
            </c:numRef>
          </c:val>
          <c:smooth val="0"/>
        </c:ser>
        <c:ser>
          <c:idx val="24"/>
          <c:order val="19"/>
          <c:tx>
            <c:strRef>
              <c:f>Feuil1!$V$15</c:f>
              <c:strCache>
                <c:ptCount val="1"/>
                <c:pt idx="0">
                  <c:v>33708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Feuil1!$V$16:$V$25</c:f>
              <c:numCache/>
            </c:numRef>
          </c:val>
          <c:smooth val="0"/>
        </c:ser>
        <c:ser>
          <c:idx val="25"/>
          <c:order val="20"/>
          <c:tx>
            <c:strRef>
              <c:f>Feuil1!$W$15</c:f>
              <c:strCache>
                <c:ptCount val="1"/>
                <c:pt idx="0">
                  <c:v>42625 *</c:v>
                </c:pt>
              </c:strCache>
            </c:strRef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Feuil1!$W$16:$W$25</c:f>
              <c:numCache/>
            </c:numRef>
          </c:val>
          <c:smooth val="0"/>
        </c:ser>
        <c:ser>
          <c:idx val="26"/>
          <c:order val="21"/>
          <c:tx>
            <c:strRef>
              <c:f>Feuil1!$X$15</c:f>
              <c:strCache>
                <c:ptCount val="1"/>
                <c:pt idx="0">
                  <c:v>33497</c:v>
                </c:pt>
              </c:strCache>
            </c:strRef>
          </c:tx>
          <c:spPr>
            <a:ln w="254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Feuil1!$X$16:$X$25</c:f>
              <c:numCache/>
            </c:numRef>
          </c:val>
          <c:smooth val="0"/>
        </c:ser>
        <c:ser>
          <c:idx val="27"/>
          <c:order val="22"/>
          <c:tx>
            <c:strRef>
              <c:f>Feuil1!$Y$15</c:f>
              <c:strCache>
                <c:ptCount val="1"/>
                <c:pt idx="0">
                  <c:v>62725 v</c:v>
                </c:pt>
              </c:strCache>
            </c:strRef>
          </c:tx>
          <c:spPr>
            <a:ln w="254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Feuil1!$Y$16:$Y$25</c:f>
              <c:numCache/>
            </c:numRef>
          </c:val>
          <c:smooth val="0"/>
        </c:ser>
        <c:ser>
          <c:idx val="28"/>
          <c:order val="23"/>
          <c:tx>
            <c:strRef>
              <c:f>Feuil1!$Z$15</c:f>
              <c:strCache>
                <c:ptCount val="1"/>
                <c:pt idx="0">
                  <c:v>62201 v</c:v>
                </c:pt>
              </c:strCache>
            </c:strRef>
          </c:tx>
          <c:spPr>
            <a:ln w="25400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Feuil1!$Z$16:$Z$25</c:f>
              <c:numCache/>
            </c:numRef>
          </c:val>
          <c:smooth val="0"/>
        </c:ser>
        <c:axId val="1758743"/>
        <c:axId val="15828688"/>
      </c:lineChart>
      <c:catAx>
        <c:axId val="17587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828688"/>
        <c:crosses val="autoZero"/>
        <c:auto val="1"/>
        <c:lblOffset val="100"/>
        <c:noMultiLvlLbl val="0"/>
      </c:catAx>
      <c:valAx>
        <c:axId val="1582868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874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Feuil1!$J$28</c:f>
              <c:strCache>
                <c:ptCount val="1"/>
                <c:pt idx="0">
                  <c:v>n=18-24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Feuil1!$I$29:$I$38</c:f>
              <c:numCache/>
            </c:numRef>
          </c:cat>
          <c:val>
            <c:numRef>
              <c:f>Feuil1!$J$29:$J$38</c:f>
              <c:numCache/>
            </c:numRef>
          </c:val>
          <c:smooth val="0"/>
        </c:ser>
        <c:ser>
          <c:idx val="6"/>
          <c:order val="1"/>
          <c:tx>
            <c:strRef>
              <c:f>Feuil1!$K$28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Feuil1!$I$29:$I$38</c:f>
              <c:numCache/>
            </c:numRef>
          </c:cat>
          <c:val>
            <c:numRef>
              <c:f>Feuil1!$K$29:$K$38</c:f>
              <c:numCache/>
            </c:numRef>
          </c:val>
          <c:smooth val="0"/>
        </c:ser>
        <c:ser>
          <c:idx val="7"/>
          <c:order val="2"/>
          <c:tx>
            <c:strRef>
              <c:f>Feuil1!$L$28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Feuil1!$I$29:$I$38</c:f>
              <c:numCache/>
            </c:numRef>
          </c:cat>
          <c:val>
            <c:numRef>
              <c:f>Feuil1!$L$29:$L$38</c:f>
              <c:numCache/>
            </c:numRef>
          </c:val>
          <c:smooth val="0"/>
        </c:ser>
        <c:axId val="8240465"/>
        <c:axId val="7055322"/>
      </c:lineChart>
      <c:catAx>
        <c:axId val="8240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055322"/>
        <c:crosses val="autoZero"/>
        <c:auto val="1"/>
        <c:lblOffset val="100"/>
        <c:noMultiLvlLbl val="0"/>
      </c:catAx>
      <c:valAx>
        <c:axId val="7055322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4046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41</xdr:row>
      <xdr:rowOff>9525</xdr:rowOff>
    </xdr:from>
    <xdr:to>
      <xdr:col>21</xdr:col>
      <xdr:colOff>180975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5705475" y="6638925"/>
        <a:ext cx="5076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41</xdr:row>
      <xdr:rowOff>0</xdr:rowOff>
    </xdr:from>
    <xdr:to>
      <xdr:col>11</xdr:col>
      <xdr:colOff>28575</xdr:colOff>
      <xdr:row>62</xdr:row>
      <xdr:rowOff>133350</xdr:rowOff>
    </xdr:to>
    <xdr:graphicFrame>
      <xdr:nvGraphicFramePr>
        <xdr:cNvPr id="2" name="Chart 3"/>
        <xdr:cNvGraphicFramePr/>
      </xdr:nvGraphicFramePr>
      <xdr:xfrm>
        <a:off x="104775" y="6629400"/>
        <a:ext cx="54102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 topLeftCell="A23">
      <selection activeCell="O35" sqref="O35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6" width="6.125" style="0" bestFit="1" customWidth="1"/>
    <col min="7" max="8" width="6.50390625" style="0" bestFit="1" customWidth="1"/>
    <col min="9" max="9" width="6.125" style="0" bestFit="1" customWidth="1"/>
    <col min="10" max="10" width="7.625" style="0" bestFit="1" customWidth="1"/>
    <col min="11" max="11" width="7.125" style="0" bestFit="1" customWidth="1"/>
    <col min="12" max="12" width="7.375" style="0" bestFit="1" customWidth="1"/>
    <col min="13" max="14" width="6.125" style="0" bestFit="1" customWidth="1"/>
    <col min="15" max="16" width="7.50390625" style="0" bestFit="1" customWidth="1"/>
    <col min="17" max="22" width="6.50390625" style="0" bestFit="1" customWidth="1"/>
    <col min="23" max="23" width="7.50390625" style="0" bestFit="1" customWidth="1"/>
    <col min="24" max="24" width="6.125" style="0" bestFit="1" customWidth="1"/>
    <col min="25" max="26" width="7.625" style="0" bestFit="1" customWidth="1"/>
    <col min="27" max="27" width="7.50390625" style="0" bestFit="1" customWidth="1"/>
    <col min="28" max="28" width="6.125" style="0" bestFit="1" customWidth="1"/>
    <col min="29" max="30" width="7.375" style="0" customWidth="1"/>
    <col min="31" max="38" width="6.125" style="0" bestFit="1" customWidth="1"/>
    <col min="39" max="39" width="6.875" style="0" customWidth="1"/>
    <col min="40" max="43" width="6.125" style="0" bestFit="1" customWidth="1"/>
    <col min="44" max="45" width="7.50390625" style="0" bestFit="1" customWidth="1"/>
    <col min="46" max="47" width="6.125" style="0" bestFit="1" customWidth="1"/>
    <col min="48" max="51" width="7.50390625" style="0" bestFit="1" customWidth="1"/>
    <col min="52" max="52" width="6.125" style="0" bestFit="1" customWidth="1"/>
    <col min="53" max="53" width="6.625" style="0" customWidth="1"/>
    <col min="54" max="54" width="7.375" style="0" customWidth="1"/>
    <col min="55" max="57" width="6.125" style="0" bestFit="1" customWidth="1"/>
    <col min="58" max="58" width="7.50390625" style="0" bestFit="1" customWidth="1"/>
    <col min="59" max="61" width="6.125" style="0" bestFit="1" customWidth="1"/>
  </cols>
  <sheetData>
    <row r="1" spans="3:26" ht="12.75">
      <c r="C1" s="3" t="s">
        <v>13</v>
      </c>
      <c r="D1" s="3" t="s">
        <v>9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22</v>
      </c>
      <c r="N1" s="3" t="s">
        <v>11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  <c r="V1" s="3" t="s">
        <v>32</v>
      </c>
      <c r="W1" s="3" t="s">
        <v>33</v>
      </c>
      <c r="X1" s="3" t="s">
        <v>10</v>
      </c>
      <c r="Y1" s="3" t="s">
        <v>34</v>
      </c>
      <c r="Z1" s="3" t="s">
        <v>35</v>
      </c>
    </row>
    <row r="2" spans="1:38" s="3" customFormat="1" ht="12.75">
      <c r="A2" s="9" t="s">
        <v>12</v>
      </c>
      <c r="C2" s="13">
        <v>36876</v>
      </c>
      <c r="D2" s="3">
        <v>33418</v>
      </c>
      <c r="E2" s="3">
        <v>42844</v>
      </c>
      <c r="F2" s="3">
        <v>86875</v>
      </c>
      <c r="G2" s="3">
        <v>27877</v>
      </c>
      <c r="H2" s="3">
        <v>42842</v>
      </c>
      <c r="I2" s="3">
        <v>38523</v>
      </c>
      <c r="J2" s="3">
        <v>40592</v>
      </c>
      <c r="K2" s="3">
        <v>42310</v>
      </c>
      <c r="L2" s="3">
        <v>42151</v>
      </c>
      <c r="M2" s="3">
        <v>43503</v>
      </c>
      <c r="N2" s="3">
        <v>39928</v>
      </c>
      <c r="O2" s="3" t="s">
        <v>30</v>
      </c>
      <c r="P2" s="3" t="s">
        <v>31</v>
      </c>
      <c r="Q2" s="3">
        <v>33807</v>
      </c>
      <c r="R2" s="3">
        <v>32655</v>
      </c>
      <c r="S2" s="3">
        <v>39298</v>
      </c>
      <c r="T2" s="3">
        <v>42480</v>
      </c>
      <c r="U2" s="3">
        <v>42361</v>
      </c>
      <c r="V2" s="3">
        <v>33708</v>
      </c>
      <c r="W2" s="3" t="s">
        <v>36</v>
      </c>
      <c r="X2" s="3">
        <v>33497</v>
      </c>
      <c r="Y2" s="3" t="s">
        <v>37</v>
      </c>
      <c r="Z2" s="3" t="s">
        <v>38</v>
      </c>
      <c r="AA2"/>
      <c r="AB2"/>
      <c r="AC2"/>
      <c r="AD2"/>
      <c r="AE2"/>
      <c r="AF2" s="4"/>
      <c r="AG2" s="4"/>
      <c r="AH2" s="4"/>
      <c r="AI2" s="4"/>
      <c r="AJ2" s="4"/>
      <c r="AK2" s="4"/>
      <c r="AL2" s="4"/>
    </row>
    <row r="3" spans="1:26" ht="12.75">
      <c r="A3" s="10">
        <v>210.2413793103448</v>
      </c>
      <c r="B3" s="1">
        <v>1</v>
      </c>
      <c r="C3">
        <v>241</v>
      </c>
      <c r="D3">
        <v>229</v>
      </c>
      <c r="E3">
        <v>240</v>
      </c>
      <c r="G3">
        <v>235</v>
      </c>
      <c r="H3">
        <v>229</v>
      </c>
      <c r="J3">
        <v>235</v>
      </c>
      <c r="K3">
        <v>243</v>
      </c>
      <c r="L3">
        <v>248</v>
      </c>
      <c r="M3">
        <v>234</v>
      </c>
      <c r="N3">
        <v>241</v>
      </c>
      <c r="P3">
        <v>236</v>
      </c>
      <c r="Q3">
        <v>241</v>
      </c>
      <c r="R3">
        <v>241.5</v>
      </c>
      <c r="S3">
        <v>238</v>
      </c>
      <c r="U3">
        <v>243</v>
      </c>
      <c r="V3">
        <v>230</v>
      </c>
      <c r="W3">
        <v>217</v>
      </c>
      <c r="X3">
        <v>234.5</v>
      </c>
      <c r="Y3">
        <v>214</v>
      </c>
      <c r="Z3">
        <v>214</v>
      </c>
    </row>
    <row r="4" spans="1:26" ht="12.75">
      <c r="A4" s="10">
        <v>26.517241379310338</v>
      </c>
      <c r="B4" s="1">
        <v>3</v>
      </c>
      <c r="C4">
        <v>28.7</v>
      </c>
      <c r="D4">
        <v>28.5</v>
      </c>
      <c r="E4">
        <v>29</v>
      </c>
      <c r="G4">
        <v>28.8</v>
      </c>
      <c r="H4">
        <v>28.1</v>
      </c>
      <c r="I4">
        <v>29.8</v>
      </c>
      <c r="J4">
        <v>28.3</v>
      </c>
      <c r="K4">
        <v>28.2</v>
      </c>
      <c r="L4">
        <v>29.6</v>
      </c>
      <c r="M4">
        <v>29.6</v>
      </c>
      <c r="N4">
        <v>31.1</v>
      </c>
      <c r="O4">
        <v>30.9</v>
      </c>
      <c r="P4">
        <v>28</v>
      </c>
      <c r="Q4">
        <v>27.8</v>
      </c>
      <c r="R4">
        <v>28</v>
      </c>
      <c r="S4">
        <v>28</v>
      </c>
      <c r="T4">
        <v>29.1</v>
      </c>
      <c r="U4">
        <v>28.1</v>
      </c>
      <c r="V4">
        <v>28</v>
      </c>
      <c r="W4">
        <v>33</v>
      </c>
      <c r="X4">
        <v>30</v>
      </c>
      <c r="Y4">
        <v>32.9</v>
      </c>
      <c r="Z4">
        <v>31.3</v>
      </c>
    </row>
    <row r="5" spans="1:26" ht="12.75">
      <c r="A5" s="10">
        <v>21.331034482758625</v>
      </c>
      <c r="B5" s="1">
        <v>4</v>
      </c>
      <c r="C5">
        <v>22.8</v>
      </c>
      <c r="D5">
        <v>22.7</v>
      </c>
      <c r="E5">
        <v>22</v>
      </c>
      <c r="F5">
        <v>22</v>
      </c>
      <c r="G5">
        <v>21.9</v>
      </c>
      <c r="H5">
        <v>20.2</v>
      </c>
      <c r="I5">
        <v>22.3</v>
      </c>
      <c r="J5">
        <v>20.5</v>
      </c>
      <c r="K5">
        <v>22.4</v>
      </c>
      <c r="L5">
        <v>19.9</v>
      </c>
      <c r="M5">
        <v>21.4</v>
      </c>
      <c r="N5">
        <v>23.5</v>
      </c>
      <c r="O5">
        <v>20.6</v>
      </c>
      <c r="P5">
        <v>20.3</v>
      </c>
      <c r="Q5">
        <v>20.3</v>
      </c>
      <c r="R5">
        <v>20.9</v>
      </c>
      <c r="S5">
        <v>21.5</v>
      </c>
      <c r="T5">
        <v>20.6</v>
      </c>
      <c r="U5">
        <v>22.4</v>
      </c>
      <c r="V5">
        <v>21.4</v>
      </c>
      <c r="W5">
        <v>22.9</v>
      </c>
      <c r="X5">
        <v>24.5</v>
      </c>
      <c r="Y5">
        <v>25.4</v>
      </c>
      <c r="Z5">
        <v>23.8</v>
      </c>
    </row>
    <row r="6" spans="1:26" ht="12.75">
      <c r="A6" s="10">
        <v>42.52758620689654</v>
      </c>
      <c r="B6" s="1">
        <v>5</v>
      </c>
      <c r="C6">
        <v>44.5</v>
      </c>
      <c r="D6">
        <v>45.5</v>
      </c>
      <c r="E6">
        <v>45</v>
      </c>
      <c r="F6">
        <v>46</v>
      </c>
      <c r="G6">
        <v>46</v>
      </c>
      <c r="H6">
        <v>45</v>
      </c>
      <c r="J6">
        <v>42</v>
      </c>
      <c r="K6">
        <v>46</v>
      </c>
      <c r="L6">
        <v>46</v>
      </c>
      <c r="M6">
        <v>45</v>
      </c>
      <c r="N6">
        <v>48</v>
      </c>
      <c r="O6">
        <v>45</v>
      </c>
      <c r="P6">
        <v>42</v>
      </c>
      <c r="Q6">
        <v>43</v>
      </c>
      <c r="R6">
        <v>45.5</v>
      </c>
      <c r="S6">
        <v>45</v>
      </c>
      <c r="T6">
        <v>43.5</v>
      </c>
      <c r="U6">
        <v>47</v>
      </c>
      <c r="V6">
        <v>44</v>
      </c>
      <c r="W6">
        <v>49.1</v>
      </c>
      <c r="X6">
        <v>46</v>
      </c>
      <c r="Y6">
        <v>48</v>
      </c>
      <c r="Z6">
        <v>46.2</v>
      </c>
    </row>
    <row r="7" spans="1:26" ht="12.75">
      <c r="A7" s="10">
        <v>26.82068965517241</v>
      </c>
      <c r="B7" s="1">
        <v>6</v>
      </c>
      <c r="C7">
        <v>31</v>
      </c>
      <c r="D7">
        <v>33</v>
      </c>
      <c r="E7">
        <v>30.5</v>
      </c>
      <c r="F7">
        <v>35</v>
      </c>
      <c r="G7">
        <v>33</v>
      </c>
      <c r="H7">
        <v>32</v>
      </c>
      <c r="J7">
        <v>30</v>
      </c>
      <c r="K7">
        <v>32</v>
      </c>
      <c r="L7">
        <v>31</v>
      </c>
      <c r="M7">
        <v>32</v>
      </c>
      <c r="N7">
        <v>36</v>
      </c>
      <c r="O7">
        <v>34</v>
      </c>
      <c r="P7">
        <v>31</v>
      </c>
      <c r="Q7">
        <v>32.5</v>
      </c>
      <c r="R7">
        <v>32.5</v>
      </c>
      <c r="S7">
        <v>31.5</v>
      </c>
      <c r="T7">
        <v>32</v>
      </c>
      <c r="U7">
        <v>32</v>
      </c>
      <c r="V7">
        <v>33</v>
      </c>
      <c r="W7">
        <v>34.5</v>
      </c>
      <c r="X7">
        <v>29.5</v>
      </c>
      <c r="Y7">
        <v>31.4</v>
      </c>
      <c r="Z7">
        <v>34.1</v>
      </c>
    </row>
    <row r="8" spans="1:26" ht="12.75">
      <c r="A8" s="10">
        <v>38.75172413793103</v>
      </c>
      <c r="B8" s="1">
        <v>10</v>
      </c>
      <c r="C8">
        <v>41.5</v>
      </c>
      <c r="D8">
        <v>41.5</v>
      </c>
      <c r="E8">
        <v>43.5</v>
      </c>
      <c r="F8">
        <v>42.5</v>
      </c>
      <c r="G8">
        <v>41</v>
      </c>
      <c r="H8">
        <v>40.5</v>
      </c>
      <c r="I8">
        <v>41</v>
      </c>
      <c r="J8">
        <v>40.5</v>
      </c>
      <c r="K8">
        <v>41</v>
      </c>
      <c r="L8">
        <v>40.5</v>
      </c>
      <c r="M8">
        <v>41.5</v>
      </c>
      <c r="N8">
        <v>44.5</v>
      </c>
      <c r="O8">
        <v>40.5</v>
      </c>
      <c r="P8">
        <v>39</v>
      </c>
      <c r="Q8">
        <v>39</v>
      </c>
      <c r="R8">
        <v>40.5</v>
      </c>
      <c r="S8">
        <v>40</v>
      </c>
      <c r="T8">
        <v>39.5</v>
      </c>
      <c r="U8">
        <v>41</v>
      </c>
      <c r="V8">
        <v>40</v>
      </c>
      <c r="W8">
        <v>44.5</v>
      </c>
      <c r="X8">
        <v>40.5</v>
      </c>
      <c r="Y8">
        <v>45.7</v>
      </c>
      <c r="Z8">
        <v>43.6</v>
      </c>
    </row>
    <row r="9" spans="1:26" ht="12.75">
      <c r="A9" s="10">
        <v>38.527586206896544</v>
      </c>
      <c r="B9" s="1">
        <v>11</v>
      </c>
      <c r="C9">
        <v>42</v>
      </c>
      <c r="D9">
        <v>43.5</v>
      </c>
      <c r="E9">
        <v>45</v>
      </c>
      <c r="F9">
        <v>42.5</v>
      </c>
      <c r="H9">
        <v>40</v>
      </c>
      <c r="I9">
        <v>42</v>
      </c>
      <c r="J9">
        <v>40</v>
      </c>
      <c r="M9">
        <v>43</v>
      </c>
      <c r="N9">
        <v>46</v>
      </c>
      <c r="P9">
        <v>39.5</v>
      </c>
      <c r="Q9">
        <v>40</v>
      </c>
      <c r="R9">
        <v>41</v>
      </c>
      <c r="S9">
        <v>40</v>
      </c>
      <c r="U9">
        <v>43</v>
      </c>
      <c r="W9">
        <v>48.5</v>
      </c>
      <c r="X9">
        <v>44</v>
      </c>
      <c r="Y9">
        <v>44</v>
      </c>
      <c r="Z9">
        <v>44.3</v>
      </c>
    </row>
    <row r="10" spans="1:26" ht="12.75">
      <c r="A10" s="10">
        <v>29.58275862068965</v>
      </c>
      <c r="B10" s="1">
        <v>12</v>
      </c>
      <c r="C10">
        <v>32</v>
      </c>
      <c r="D10">
        <v>33</v>
      </c>
      <c r="E10">
        <v>34</v>
      </c>
      <c r="G10">
        <v>31</v>
      </c>
      <c r="H10">
        <v>33</v>
      </c>
      <c r="I10">
        <v>33.5</v>
      </c>
      <c r="J10">
        <v>31.5</v>
      </c>
      <c r="L10">
        <v>33</v>
      </c>
      <c r="M10">
        <v>32.5</v>
      </c>
      <c r="N10">
        <v>33.5</v>
      </c>
      <c r="O10">
        <v>31</v>
      </c>
      <c r="P10">
        <v>31</v>
      </c>
      <c r="Q10">
        <v>31</v>
      </c>
      <c r="R10">
        <v>32</v>
      </c>
      <c r="S10">
        <v>31</v>
      </c>
      <c r="U10">
        <v>32</v>
      </c>
      <c r="V10">
        <v>33</v>
      </c>
      <c r="W10">
        <v>37</v>
      </c>
      <c r="X10">
        <v>32</v>
      </c>
      <c r="Y10">
        <v>35.7</v>
      </c>
      <c r="Z10">
        <v>35.1</v>
      </c>
    </row>
    <row r="11" spans="1:26" ht="12.75">
      <c r="A11" s="10">
        <v>24.11724137931035</v>
      </c>
      <c r="B11" s="1">
        <v>13</v>
      </c>
      <c r="C11">
        <v>25.5</v>
      </c>
      <c r="D11">
        <v>28</v>
      </c>
      <c r="E11">
        <v>29.5</v>
      </c>
      <c r="F11">
        <v>26.5</v>
      </c>
      <c r="G11">
        <v>27</v>
      </c>
      <c r="H11">
        <v>27</v>
      </c>
      <c r="I11">
        <v>28.5</v>
      </c>
      <c r="J11">
        <v>26.5</v>
      </c>
      <c r="L11">
        <v>26.5</v>
      </c>
      <c r="M11">
        <v>27.5</v>
      </c>
      <c r="N11">
        <v>28</v>
      </c>
      <c r="O11">
        <v>26.5</v>
      </c>
      <c r="P11">
        <v>26.5</v>
      </c>
      <c r="Q11">
        <v>25.5</v>
      </c>
      <c r="R11">
        <v>27.5</v>
      </c>
      <c r="S11">
        <v>26.5</v>
      </c>
      <c r="U11">
        <v>27.5</v>
      </c>
      <c r="V11">
        <v>28</v>
      </c>
      <c r="W11">
        <v>29.5</v>
      </c>
      <c r="X11">
        <v>26</v>
      </c>
      <c r="Y11">
        <v>27.8</v>
      </c>
      <c r="Z11">
        <v>26.4</v>
      </c>
    </row>
    <row r="12" spans="1:26" ht="12.75">
      <c r="A12" s="10">
        <v>25.82068965517241</v>
      </c>
      <c r="B12" s="1">
        <v>14</v>
      </c>
      <c r="C12">
        <v>28.5</v>
      </c>
      <c r="D12">
        <v>29.5</v>
      </c>
      <c r="E12">
        <v>31</v>
      </c>
      <c r="H12">
        <v>29</v>
      </c>
      <c r="I12">
        <v>29.5</v>
      </c>
      <c r="J12">
        <v>28.5</v>
      </c>
      <c r="L12">
        <v>29</v>
      </c>
      <c r="M12">
        <v>29.5</v>
      </c>
      <c r="N12">
        <v>31</v>
      </c>
      <c r="O12">
        <v>29</v>
      </c>
      <c r="P12">
        <v>28</v>
      </c>
      <c r="Q12">
        <v>27.5</v>
      </c>
      <c r="R12">
        <v>29</v>
      </c>
      <c r="S12">
        <v>28.5</v>
      </c>
      <c r="U12">
        <v>30</v>
      </c>
      <c r="V12">
        <v>29</v>
      </c>
      <c r="W12">
        <v>30.5</v>
      </c>
      <c r="X12">
        <v>28</v>
      </c>
      <c r="Y12">
        <v>29.2</v>
      </c>
      <c r="Z12">
        <v>29.1</v>
      </c>
    </row>
    <row r="13" spans="1:26" ht="12.75">
      <c r="A13" s="10">
        <v>33.948275862068975</v>
      </c>
      <c r="B13" s="1">
        <v>7</v>
      </c>
      <c r="D13">
        <v>38</v>
      </c>
      <c r="E13">
        <v>39.5</v>
      </c>
      <c r="F13">
        <v>39</v>
      </c>
      <c r="G13">
        <v>40</v>
      </c>
      <c r="H13">
        <v>37.5</v>
      </c>
      <c r="I13">
        <v>39</v>
      </c>
      <c r="J13">
        <v>37.5</v>
      </c>
      <c r="K13">
        <v>39</v>
      </c>
      <c r="L13">
        <v>38</v>
      </c>
      <c r="M13">
        <v>39.5</v>
      </c>
      <c r="N13">
        <v>42</v>
      </c>
      <c r="O13">
        <v>40</v>
      </c>
      <c r="P13">
        <v>35</v>
      </c>
      <c r="Q13">
        <v>34.5</v>
      </c>
      <c r="R13">
        <v>37.5</v>
      </c>
      <c r="S13">
        <v>39</v>
      </c>
      <c r="T13">
        <v>37.5</v>
      </c>
      <c r="U13">
        <v>37</v>
      </c>
      <c r="V13">
        <v>37.5</v>
      </c>
      <c r="W13">
        <v>40.5</v>
      </c>
      <c r="X13">
        <v>36.5</v>
      </c>
      <c r="Y13">
        <v>39.4</v>
      </c>
      <c r="Z13">
        <v>38.9</v>
      </c>
    </row>
    <row r="14" spans="1:26" ht="12.75">
      <c r="A14" s="10">
        <v>12.372413793103451</v>
      </c>
      <c r="B14" s="1">
        <v>8</v>
      </c>
      <c r="D14">
        <v>15.5</v>
      </c>
      <c r="E14">
        <v>14.5</v>
      </c>
      <c r="G14">
        <v>12</v>
      </c>
      <c r="H14">
        <v>11.5</v>
      </c>
      <c r="J14">
        <v>11</v>
      </c>
      <c r="K14">
        <v>14</v>
      </c>
      <c r="L14">
        <v>15.5</v>
      </c>
      <c r="M14">
        <v>14</v>
      </c>
      <c r="N14">
        <v>15.5</v>
      </c>
      <c r="O14">
        <v>13.5</v>
      </c>
      <c r="P14">
        <v>14.5</v>
      </c>
      <c r="Q14">
        <v>11.5</v>
      </c>
      <c r="R14">
        <v>14.5</v>
      </c>
      <c r="S14">
        <v>11.5</v>
      </c>
      <c r="T14">
        <v>14.5</v>
      </c>
      <c r="U14">
        <v>12</v>
      </c>
      <c r="V14">
        <v>12</v>
      </c>
      <c r="W14">
        <v>16.5</v>
      </c>
      <c r="X14">
        <v>15</v>
      </c>
      <c r="Y14">
        <v>15.7</v>
      </c>
      <c r="Z14">
        <v>15</v>
      </c>
    </row>
    <row r="15" spans="1:38" s="1" customFormat="1" ht="12.75">
      <c r="A15" s="11" t="s">
        <v>0</v>
      </c>
      <c r="C15" s="5">
        <f>C2</f>
        <v>36876</v>
      </c>
      <c r="D15" s="5">
        <f aca="true" t="shared" si="0" ref="D15:R15">D2</f>
        <v>33418</v>
      </c>
      <c r="E15" s="5">
        <f t="shared" si="0"/>
        <v>42844</v>
      </c>
      <c r="F15" s="5">
        <f t="shared" si="0"/>
        <v>86875</v>
      </c>
      <c r="G15" s="5">
        <f t="shared" si="0"/>
        <v>27877</v>
      </c>
      <c r="H15" s="5">
        <f t="shared" si="0"/>
        <v>42842</v>
      </c>
      <c r="I15" s="5">
        <f t="shared" si="0"/>
        <v>38523</v>
      </c>
      <c r="J15" s="5">
        <f t="shared" si="0"/>
        <v>40592</v>
      </c>
      <c r="K15" s="5">
        <f t="shared" si="0"/>
        <v>42310</v>
      </c>
      <c r="L15" s="5">
        <f t="shared" si="0"/>
        <v>42151</v>
      </c>
      <c r="M15" s="5">
        <f t="shared" si="0"/>
        <v>43503</v>
      </c>
      <c r="N15" s="5">
        <f t="shared" si="0"/>
        <v>39928</v>
      </c>
      <c r="O15" s="5" t="str">
        <f t="shared" si="0"/>
        <v>35461 *</v>
      </c>
      <c r="P15" s="5" t="str">
        <f t="shared" si="0"/>
        <v>27922 *</v>
      </c>
      <c r="Q15" s="5">
        <f t="shared" si="0"/>
        <v>33807</v>
      </c>
      <c r="R15" s="5">
        <f t="shared" si="0"/>
        <v>32655</v>
      </c>
      <c r="S15" s="5">
        <f aca="true" t="shared" si="1" ref="S15:Z15">S2</f>
        <v>39298</v>
      </c>
      <c r="T15" s="5">
        <f t="shared" si="1"/>
        <v>42480</v>
      </c>
      <c r="U15" s="5">
        <f t="shared" si="1"/>
        <v>42361</v>
      </c>
      <c r="V15" s="5">
        <f t="shared" si="1"/>
        <v>33708</v>
      </c>
      <c r="W15" s="5" t="str">
        <f t="shared" si="1"/>
        <v>42625 *</v>
      </c>
      <c r="X15" s="5">
        <f t="shared" si="1"/>
        <v>33497</v>
      </c>
      <c r="Y15" s="5" t="str">
        <f t="shared" si="1"/>
        <v>62725 v</v>
      </c>
      <c r="Z15" s="5" t="str">
        <f t="shared" si="1"/>
        <v>62201 v</v>
      </c>
      <c r="AA15"/>
      <c r="AB15"/>
      <c r="AC15"/>
      <c r="AD15"/>
      <c r="AE15"/>
      <c r="AF15" s="5"/>
      <c r="AG15" s="5"/>
      <c r="AH15" s="5"/>
      <c r="AI15" s="5"/>
      <c r="AJ15" s="5"/>
      <c r="AK15" s="5"/>
      <c r="AL15" s="5"/>
    </row>
    <row r="16" spans="1:38" ht="12.75">
      <c r="A16" s="12">
        <v>2.322718197122964</v>
      </c>
      <c r="B16" s="1">
        <v>1</v>
      </c>
      <c r="C16" s="2">
        <f>LOG10(C3)-$A16</f>
        <v>0.05929884545190456</v>
      </c>
      <c r="D16" s="2">
        <f aca="true" t="shared" si="2" ref="D16:R16">LOG10(D3)-$A16</f>
        <v>0.037117285216924145</v>
      </c>
      <c r="E16" s="2">
        <f t="shared" si="2"/>
        <v>0.05749304458864213</v>
      </c>
      <c r="F16" s="2"/>
      <c r="G16" s="2">
        <f t="shared" si="2"/>
        <v>0.04834966514877248</v>
      </c>
      <c r="H16" s="2">
        <f t="shared" si="2"/>
        <v>0.037117285216924145</v>
      </c>
      <c r="I16" s="2"/>
      <c r="J16" s="2">
        <f t="shared" si="2"/>
        <v>0.04834966514877248</v>
      </c>
      <c r="K16" s="2">
        <f t="shared" si="2"/>
        <v>0.06288807647534833</v>
      </c>
      <c r="L16" s="2">
        <f t="shared" si="2"/>
        <v>0.07173348370325261</v>
      </c>
      <c r="M16" s="2">
        <f t="shared" si="2"/>
        <v>0.046497660287179166</v>
      </c>
      <c r="N16" s="2">
        <f t="shared" si="2"/>
        <v>0.05929884545190456</v>
      </c>
      <c r="O16" s="2"/>
      <c r="P16" s="2">
        <f t="shared" si="2"/>
        <v>0.05019380584714295</v>
      </c>
      <c r="Q16" s="2">
        <f t="shared" si="2"/>
        <v>0.05929884545190456</v>
      </c>
      <c r="R16" s="2">
        <f t="shared" si="2"/>
        <v>0.0601989379645671</v>
      </c>
      <c r="S16" s="2">
        <f aca="true" t="shared" si="3" ref="S16:S27">LOG10(S3)-$A16</f>
        <v>0.05385875993354805</v>
      </c>
      <c r="T16" s="2"/>
      <c r="U16" s="2">
        <f aca="true" t="shared" si="4" ref="U16:Z21">LOG10(U3)-$A16</f>
        <v>0.06288807647534833</v>
      </c>
      <c r="V16" s="2">
        <f t="shared" si="4"/>
        <v>0.03900963889462927</v>
      </c>
      <c r="W16" s="2">
        <f t="shared" si="4"/>
        <v>0.013741536725565773</v>
      </c>
      <c r="X16" s="2">
        <f t="shared" si="4"/>
        <v>0.04742464992813833</v>
      </c>
      <c r="Y16" s="2">
        <f t="shared" si="4"/>
        <v>0.007695576226227185</v>
      </c>
      <c r="Z16" s="2">
        <f t="shared" si="4"/>
        <v>0.007695576226227185</v>
      </c>
      <c r="AF16" s="2"/>
      <c r="AG16" s="2"/>
      <c r="AH16" s="2"/>
      <c r="AI16" s="2"/>
      <c r="AJ16" s="2"/>
      <c r="AK16" s="2"/>
      <c r="AL16" s="2"/>
    </row>
    <row r="17" spans="1:38" ht="12.75">
      <c r="A17" s="12">
        <v>1.4235283419024747</v>
      </c>
      <c r="B17" s="1">
        <v>3</v>
      </c>
      <c r="C17" s="2">
        <f>LOG10(C4)-$A17</f>
        <v>0.034353554831517696</v>
      </c>
      <c r="D17" s="2">
        <f aca="true" t="shared" si="5" ref="D17:R17">LOG10(D4)-$A17</f>
        <v>0.03131651810603553</v>
      </c>
      <c r="E17" s="2">
        <f t="shared" si="5"/>
        <v>0.0388696559964814</v>
      </c>
      <c r="F17" s="2"/>
      <c r="G17" s="2">
        <f t="shared" si="5"/>
        <v>0.035864145856756124</v>
      </c>
      <c r="H17" s="2">
        <f t="shared" si="5"/>
        <v>0.025177978002605128</v>
      </c>
      <c r="I17" s="2">
        <f t="shared" si="5"/>
        <v>0.0506879221737806</v>
      </c>
      <c r="J17" s="2">
        <f t="shared" si="5"/>
        <v>0.028258093621815528</v>
      </c>
      <c r="K17" s="2">
        <f t="shared" si="5"/>
        <v>0.026720766416886477</v>
      </c>
      <c r="L17" s="2">
        <f t="shared" si="5"/>
        <v>0.04776336915646384</v>
      </c>
      <c r="M17" s="2">
        <f t="shared" si="5"/>
        <v>0.04776336915646384</v>
      </c>
      <c r="N17" s="2">
        <f t="shared" si="5"/>
        <v>0.06923204712436282</v>
      </c>
      <c r="O17" s="2">
        <f t="shared" si="5"/>
        <v>0.06643013752235993</v>
      </c>
      <c r="P17" s="2">
        <f t="shared" si="5"/>
        <v>0.023629689439744528</v>
      </c>
      <c r="Q17" s="2">
        <f t="shared" si="5"/>
        <v>0.020516454015601537</v>
      </c>
      <c r="R17" s="2">
        <f t="shared" si="5"/>
        <v>0.023629689439744528</v>
      </c>
      <c r="S17" s="2">
        <f t="shared" si="3"/>
        <v>0.023629689439744528</v>
      </c>
      <c r="T17" s="2">
        <f>LOG10(T4)-$A17</f>
        <v>0.04036464708343268</v>
      </c>
      <c r="U17" s="2">
        <f t="shared" si="4"/>
        <v>0.025177978002605128</v>
      </c>
      <c r="V17" s="2">
        <f t="shared" si="4"/>
        <v>0.023629689439744528</v>
      </c>
      <c r="W17" s="2">
        <f t="shared" si="4"/>
        <v>0.09498559797541284</v>
      </c>
      <c r="X17" s="2">
        <f t="shared" si="4"/>
        <v>0.0535929128171877</v>
      </c>
      <c r="Y17" s="2">
        <f t="shared" si="4"/>
        <v>0.09366755604749955</v>
      </c>
      <c r="Z17" s="2">
        <f t="shared" si="4"/>
        <v>0.07201599564397387</v>
      </c>
      <c r="AF17" s="2"/>
      <c r="AG17" s="2"/>
      <c r="AH17" s="2"/>
      <c r="AI17" s="2"/>
      <c r="AJ17" s="2"/>
      <c r="AK17" s="2"/>
      <c r="AL17" s="2"/>
    </row>
    <row r="18" spans="1:38" ht="12.75">
      <c r="A18" s="12">
        <v>1.329011917768204</v>
      </c>
      <c r="B18" s="1">
        <v>4</v>
      </c>
      <c r="C18" s="2">
        <f aca="true" t="shared" si="6" ref="C18:R18">LOG10(C5)-$A18</f>
        <v>0.028922929232249706</v>
      </c>
      <c r="D18" s="2">
        <f t="shared" si="6"/>
        <v>0.027013939424918698</v>
      </c>
      <c r="E18" s="2">
        <f t="shared" si="6"/>
        <v>0.013410763054002128</v>
      </c>
      <c r="F18" s="2">
        <f t="shared" si="6"/>
        <v>0.013410763054002128</v>
      </c>
      <c r="G18" s="2">
        <f t="shared" si="6"/>
        <v>0.01143219707191423</v>
      </c>
      <c r="H18" s="2">
        <f t="shared" si="6"/>
        <v>-0.023660548321580377</v>
      </c>
      <c r="I18" s="2">
        <f t="shared" si="6"/>
        <v>0.01929294527995662</v>
      </c>
      <c r="J18" s="2">
        <f t="shared" si="6"/>
        <v>-0.017258056712449843</v>
      </c>
      <c r="K18" s="2">
        <f t="shared" si="6"/>
        <v>0.021236100565958704</v>
      </c>
      <c r="L18" s="2">
        <f t="shared" si="6"/>
        <v>-0.030158841358497446</v>
      </c>
      <c r="M18" s="2">
        <f t="shared" si="6"/>
        <v>0.0014018555809867106</v>
      </c>
      <c r="N18" s="2">
        <f t="shared" si="6"/>
        <v>0.04205594450353223</v>
      </c>
      <c r="O18" s="2">
        <f t="shared" si="6"/>
        <v>-0.015144697399050555</v>
      </c>
      <c r="P18" s="2">
        <f t="shared" si="6"/>
        <v>-0.021515879854991038</v>
      </c>
      <c r="Q18" s="2">
        <f t="shared" si="6"/>
        <v>-0.021515879854991038</v>
      </c>
      <c r="R18" s="2">
        <f t="shared" si="6"/>
        <v>-0.008865631657150042</v>
      </c>
      <c r="S18" s="2">
        <f t="shared" si="3"/>
        <v>0.0034265421474013458</v>
      </c>
      <c r="T18" s="2">
        <f>LOG10(T5)-$A18</f>
        <v>-0.015144697399050555</v>
      </c>
      <c r="U18" s="2">
        <f t="shared" si="4"/>
        <v>0.021236100565958704</v>
      </c>
      <c r="V18" s="2">
        <f t="shared" si="4"/>
        <v>0.0014018555809867106</v>
      </c>
      <c r="W18" s="2">
        <f t="shared" si="4"/>
        <v>0.030823564571683892</v>
      </c>
      <c r="X18" s="2">
        <f t="shared" si="4"/>
        <v>0.06015416659632833</v>
      </c>
      <c r="Y18" s="2">
        <f t="shared" si="4"/>
        <v>0.07582179885173401</v>
      </c>
      <c r="Z18" s="2">
        <f t="shared" si="4"/>
        <v>0.04756503928830802</v>
      </c>
      <c r="AF18" s="2"/>
      <c r="AG18" s="2"/>
      <c r="AH18" s="2"/>
      <c r="AI18" s="2"/>
      <c r="AJ18" s="2"/>
      <c r="AK18" s="2"/>
      <c r="AL18" s="2"/>
    </row>
    <row r="19" spans="1:38" ht="12.75">
      <c r="A19" s="12">
        <v>1.6286707336010562</v>
      </c>
      <c r="B19" s="1">
        <v>5</v>
      </c>
      <c r="C19" s="2">
        <f aca="true" t="shared" si="7" ref="C19:R19">LOG10(C6)-$A19</f>
        <v>0.01968927737987536</v>
      </c>
      <c r="D19" s="2">
        <f t="shared" si="7"/>
        <v>0.029340663056056204</v>
      </c>
      <c r="E19" s="2">
        <f t="shared" si="7"/>
        <v>0.024541780174287542</v>
      </c>
      <c r="F19" s="2">
        <f t="shared" si="7"/>
        <v>0.03408709808051791</v>
      </c>
      <c r="G19" s="2">
        <f t="shared" si="7"/>
        <v>0.03408709808051791</v>
      </c>
      <c r="H19" s="2">
        <f t="shared" si="7"/>
        <v>0.024541780174287542</v>
      </c>
      <c r="I19" s="2"/>
      <c r="J19" s="2">
        <f t="shared" si="7"/>
        <v>-0.005421443203155629</v>
      </c>
      <c r="K19" s="2">
        <f t="shared" si="7"/>
        <v>0.03408709808051791</v>
      </c>
      <c r="L19" s="2">
        <f t="shared" si="7"/>
        <v>0.03408709808051791</v>
      </c>
      <c r="M19" s="2">
        <f t="shared" si="7"/>
        <v>0.024541780174287542</v>
      </c>
      <c r="N19" s="2">
        <f t="shared" si="7"/>
        <v>0.052570503774530986</v>
      </c>
      <c r="O19" s="2">
        <f t="shared" si="7"/>
        <v>0.024541780174287542</v>
      </c>
      <c r="P19" s="2">
        <f t="shared" si="7"/>
        <v>-0.005421443203155629</v>
      </c>
      <c r="Q19" s="2">
        <f t="shared" si="7"/>
        <v>0.004797721978530234</v>
      </c>
      <c r="R19" s="2">
        <f t="shared" si="7"/>
        <v>0.029340663056056204</v>
      </c>
      <c r="S19" s="2">
        <f t="shared" si="3"/>
        <v>0.024541780174287542</v>
      </c>
      <c r="T19" s="2">
        <f>LOG10(T6)-$A19</f>
        <v>0.009818523353581243</v>
      </c>
      <c r="U19" s="2">
        <f t="shared" si="4"/>
        <v>0.04342712433466134</v>
      </c>
      <c r="V19" s="2">
        <f t="shared" si="4"/>
        <v>0.014781942885131238</v>
      </c>
      <c r="W19" s="2">
        <f t="shared" si="4"/>
        <v>0.062410758521912246</v>
      </c>
      <c r="X19" s="2">
        <f t="shared" si="4"/>
        <v>0.03408709808051791</v>
      </c>
      <c r="Y19" s="2">
        <f t="shared" si="4"/>
        <v>0.052570503774530986</v>
      </c>
      <c r="Z19" s="2">
        <f t="shared" si="4"/>
        <v>0.03597124195506929</v>
      </c>
      <c r="AF19" s="2"/>
      <c r="AG19" s="2"/>
      <c r="AH19" s="2"/>
      <c r="AI19" s="2"/>
      <c r="AJ19" s="2"/>
      <c r="AK19" s="2"/>
      <c r="AL19" s="2"/>
    </row>
    <row r="20" spans="1:38" ht="12.75">
      <c r="A20" s="12">
        <v>1.4284699409124848</v>
      </c>
      <c r="B20" s="1">
        <v>6</v>
      </c>
      <c r="C20" s="2">
        <f aca="true" t="shared" si="8" ref="C20:R20">LOG10(C7)-$A20</f>
        <v>0.06289175292178784</v>
      </c>
      <c r="D20" s="2">
        <f t="shared" si="8"/>
        <v>0.09004399896540272</v>
      </c>
      <c r="E20" s="2">
        <f t="shared" si="8"/>
        <v>0.055829898434301084</v>
      </c>
      <c r="F20" s="2">
        <f t="shared" si="8"/>
        <v>0.11559810343779087</v>
      </c>
      <c r="G20" s="2">
        <f t="shared" si="8"/>
        <v>0.09004399896540272</v>
      </c>
      <c r="H20" s="2">
        <f t="shared" si="8"/>
        <v>0.07668003740742124</v>
      </c>
      <c r="I20" s="2"/>
      <c r="J20" s="2">
        <f t="shared" si="8"/>
        <v>0.048651313807177576</v>
      </c>
      <c r="K20" s="2">
        <f t="shared" si="8"/>
        <v>0.07668003740742124</v>
      </c>
      <c r="L20" s="2">
        <f t="shared" si="8"/>
        <v>0.06289175292178784</v>
      </c>
      <c r="M20" s="2">
        <f t="shared" si="8"/>
        <v>0.07668003740742124</v>
      </c>
      <c r="N20" s="2">
        <f t="shared" si="8"/>
        <v>0.12783255985480246</v>
      </c>
      <c r="O20" s="2">
        <f t="shared" si="8"/>
        <v>0.10300897612977034</v>
      </c>
      <c r="P20" s="2">
        <f t="shared" si="8"/>
        <v>0.06289175292178784</v>
      </c>
      <c r="Q20" s="2">
        <f t="shared" si="8"/>
        <v>0.08341342006638963</v>
      </c>
      <c r="R20" s="2">
        <f t="shared" si="8"/>
        <v>0.08341342006638963</v>
      </c>
      <c r="S20" s="2">
        <f t="shared" si="3"/>
        <v>0.06984061287711563</v>
      </c>
      <c r="T20" s="2">
        <f>LOG10(T7)-$A20</f>
        <v>0.07668003740742124</v>
      </c>
      <c r="U20" s="2">
        <f t="shared" si="4"/>
        <v>0.07668003740742124</v>
      </c>
      <c r="V20" s="2">
        <f t="shared" si="4"/>
        <v>0.09004399896540272</v>
      </c>
      <c r="W20" s="2">
        <f t="shared" si="4"/>
        <v>0.10934915416078939</v>
      </c>
      <c r="X20" s="2">
        <f t="shared" si="4"/>
        <v>0.04135207506567817</v>
      </c>
      <c r="Y20" s="2">
        <f t="shared" si="4"/>
        <v>0.06845970716073002</v>
      </c>
      <c r="Z20" s="2">
        <f t="shared" si="4"/>
        <v>0.10428443808001298</v>
      </c>
      <c r="AF20" s="2"/>
      <c r="AG20" s="2"/>
      <c r="AH20" s="2"/>
      <c r="AI20" s="2"/>
      <c r="AJ20" s="2"/>
      <c r="AK20" s="2"/>
      <c r="AL20" s="2"/>
    </row>
    <row r="21" spans="1:38" ht="12.75">
      <c r="A21" s="12">
        <v>1.588291029859925</v>
      </c>
      <c r="B21" s="1">
        <v>10</v>
      </c>
      <c r="C21" s="2">
        <f aca="true" t="shared" si="9" ref="C21:R21">LOG10(C8)-$A21</f>
        <v>0.029757066852167613</v>
      </c>
      <c r="D21" s="2">
        <f t="shared" si="9"/>
        <v>0.029757066852167613</v>
      </c>
      <c r="E21" s="2">
        <f t="shared" si="9"/>
        <v>0.05019822709471233</v>
      </c>
      <c r="F21" s="2">
        <f t="shared" si="9"/>
        <v>0.040097900190386504</v>
      </c>
      <c r="G21" s="2">
        <f t="shared" si="9"/>
        <v>0.024492826859810357</v>
      </c>
      <c r="H21" s="2">
        <f t="shared" si="9"/>
        <v>0.01916399335474339</v>
      </c>
      <c r="I21" s="2">
        <f t="shared" si="9"/>
        <v>0.024492826859810357</v>
      </c>
      <c r="J21" s="2">
        <f t="shared" si="9"/>
        <v>0.01916399335474339</v>
      </c>
      <c r="K21" s="2">
        <f t="shared" si="9"/>
        <v>0.024492826859810357</v>
      </c>
      <c r="L21" s="2">
        <f t="shared" si="9"/>
        <v>0.01916399335474339</v>
      </c>
      <c r="M21" s="2">
        <f t="shared" si="9"/>
        <v>0.029757066852167613</v>
      </c>
      <c r="N21" s="2">
        <f t="shared" si="9"/>
        <v>0.06006898112100645</v>
      </c>
      <c r="O21" s="2">
        <f t="shared" si="9"/>
        <v>0.01916399335474339</v>
      </c>
      <c r="P21" s="2"/>
      <c r="Q21" s="2">
        <f t="shared" si="9"/>
        <v>0.002773577166574004</v>
      </c>
      <c r="R21" s="2">
        <f t="shared" si="9"/>
        <v>0.01916399335474339</v>
      </c>
      <c r="S21" s="2">
        <f t="shared" si="3"/>
        <v>0.013768961468037189</v>
      </c>
      <c r="T21" s="2">
        <f>LOG10(T8)-$A21</f>
        <v>0.008306065766535031</v>
      </c>
      <c r="U21" s="2">
        <f t="shared" si="4"/>
        <v>0.024492826859810357</v>
      </c>
      <c r="V21" s="2">
        <f t="shared" si="4"/>
        <v>0.013768961468037189</v>
      </c>
      <c r="W21" s="2">
        <f t="shared" si="4"/>
        <v>0.06006898112100645</v>
      </c>
      <c r="X21" s="2">
        <f t="shared" si="4"/>
        <v>0.01916399335474339</v>
      </c>
      <c r="Y21" s="2">
        <f t="shared" si="4"/>
        <v>0.0716251702099251</v>
      </c>
      <c r="Z21" s="2">
        <f t="shared" si="4"/>
        <v>0.05119545940866099</v>
      </c>
      <c r="AF21" s="2"/>
      <c r="AG21" s="2"/>
      <c r="AH21" s="2"/>
      <c r="AI21" s="2"/>
      <c r="AJ21" s="2"/>
      <c r="AK21" s="2"/>
      <c r="AL21" s="2"/>
    </row>
    <row r="22" spans="1:38" ht="12.75">
      <c r="A22" s="12">
        <v>1.5857718008670618</v>
      </c>
      <c r="B22" s="1">
        <v>11</v>
      </c>
      <c r="C22" s="2">
        <f aca="true" t="shared" si="10" ref="C22:R22">LOG10(C9)-$A22</f>
        <v>0.03747748953083874</v>
      </c>
      <c r="D22" s="2">
        <f t="shared" si="10"/>
        <v>0.05271745608757561</v>
      </c>
      <c r="E22" s="2">
        <f t="shared" si="10"/>
        <v>0.06744071290828191</v>
      </c>
      <c r="F22" s="2">
        <f t="shared" si="10"/>
        <v>0.04261712918324978</v>
      </c>
      <c r="G22" s="2"/>
      <c r="H22" s="2">
        <f t="shared" si="10"/>
        <v>0.016288190460900465</v>
      </c>
      <c r="I22" s="2">
        <f t="shared" si="10"/>
        <v>0.03747748953083874</v>
      </c>
      <c r="J22" s="2">
        <f t="shared" si="10"/>
        <v>0.016288190460900465</v>
      </c>
      <c r="K22" s="2"/>
      <c r="L22" s="2"/>
      <c r="M22" s="2">
        <f t="shared" si="10"/>
        <v>0.0476966547125246</v>
      </c>
      <c r="N22" s="2">
        <f t="shared" si="10"/>
        <v>0.07698603081451227</v>
      </c>
      <c r="O22" s="2"/>
      <c r="P22" s="2">
        <f t="shared" si="10"/>
        <v>0.010825294759398307</v>
      </c>
      <c r="Q22" s="2">
        <f t="shared" si="10"/>
        <v>0.016288190460900465</v>
      </c>
      <c r="R22" s="2">
        <f t="shared" si="10"/>
        <v>0.027012055852673633</v>
      </c>
      <c r="S22" s="2">
        <f t="shared" si="3"/>
        <v>0.016288190460900465</v>
      </c>
      <c r="T22" s="2"/>
      <c r="U22" s="2">
        <f aca="true" t="shared" si="11" ref="U22:U27">LOG10(U9)-$A22</f>
        <v>0.0476966547125246</v>
      </c>
      <c r="V22" s="2"/>
      <c r="W22" s="2">
        <f aca="true" t="shared" si="12" ref="W22:Z27">LOG10(W9)-$A22</f>
        <v>0.09996993773520191</v>
      </c>
      <c r="X22" s="2">
        <f t="shared" si="12"/>
        <v>0.057680875619125604</v>
      </c>
      <c r="Y22" s="2">
        <f t="shared" si="12"/>
        <v>0.057680875619125604</v>
      </c>
      <c r="Z22" s="2">
        <f t="shared" si="12"/>
        <v>0.0606319253560077</v>
      </c>
      <c r="AF22" s="2"/>
      <c r="AG22" s="2"/>
      <c r="AH22" s="2"/>
      <c r="AI22" s="2"/>
      <c r="AJ22" s="2"/>
      <c r="AK22" s="2"/>
      <c r="AL22" s="2"/>
    </row>
    <row r="23" spans="1:38" ht="12.75">
      <c r="A23" s="12">
        <v>1.471038669927324</v>
      </c>
      <c r="B23" s="1">
        <v>12</v>
      </c>
      <c r="C23" s="2">
        <f>LOG10(C10)-$A23</f>
        <v>0.03411130839258214</v>
      </c>
      <c r="D23" s="2">
        <f aca="true" t="shared" si="13" ref="D23:R23">LOG10(D10)-$A23</f>
        <v>0.047475269950563614</v>
      </c>
      <c r="E23" s="2">
        <f t="shared" si="13"/>
        <v>0.060440247114931234</v>
      </c>
      <c r="F23" s="2"/>
      <c r="G23" s="2">
        <f t="shared" si="13"/>
        <v>0.020323023906948734</v>
      </c>
      <c r="H23" s="2">
        <f t="shared" si="13"/>
        <v>0.047475269950563614</v>
      </c>
      <c r="I23" s="2">
        <f t="shared" si="13"/>
        <v>0.05400613710952129</v>
      </c>
      <c r="J23" s="2">
        <f t="shared" si="13"/>
        <v>0.027271883862276525</v>
      </c>
      <c r="K23" s="2"/>
      <c r="L23" s="2">
        <f t="shared" si="13"/>
        <v>0.047475269950563614</v>
      </c>
      <c r="M23" s="2">
        <f t="shared" si="13"/>
        <v>0.04084469105155053</v>
      </c>
      <c r="N23" s="2">
        <f t="shared" si="13"/>
        <v>0.05400613710952129</v>
      </c>
      <c r="O23" s="2">
        <f t="shared" si="13"/>
        <v>0.020323023906948734</v>
      </c>
      <c r="P23" s="2">
        <f t="shared" si="13"/>
        <v>0.020323023906948734</v>
      </c>
      <c r="Q23" s="2">
        <f t="shared" si="13"/>
        <v>0.020323023906948734</v>
      </c>
      <c r="R23" s="2">
        <f t="shared" si="13"/>
        <v>0.03411130839258214</v>
      </c>
      <c r="S23" s="2">
        <f t="shared" si="3"/>
        <v>0.020323023906948734</v>
      </c>
      <c r="T23" s="2"/>
      <c r="U23" s="2">
        <f t="shared" si="11"/>
        <v>0.03411130839258214</v>
      </c>
      <c r="V23" s="2">
        <f>LOG10(V10)-$A23</f>
        <v>0.047475269950563614</v>
      </c>
      <c r="W23" s="2">
        <f t="shared" si="12"/>
        <v>0.09716305413967108</v>
      </c>
      <c r="X23" s="2">
        <f t="shared" si="12"/>
        <v>0.03411130839258214</v>
      </c>
      <c r="Y23" s="2">
        <f t="shared" si="12"/>
        <v>0.08162954618486928</v>
      </c>
      <c r="Z23" s="2">
        <f t="shared" si="12"/>
        <v>0.07426844653850018</v>
      </c>
      <c r="AF23" s="2"/>
      <c r="AG23" s="2"/>
      <c r="AH23" s="2"/>
      <c r="AI23" s="2"/>
      <c r="AJ23" s="2"/>
      <c r="AK23" s="2"/>
      <c r="AL23" s="2"/>
    </row>
    <row r="24" spans="1:38" ht="12.75">
      <c r="A24" s="12">
        <v>1.38232763007427</v>
      </c>
      <c r="B24" s="1">
        <v>13</v>
      </c>
      <c r="C24" s="2">
        <f>LOG10(C11)-$A24</f>
        <v>0.02421255035968528</v>
      </c>
      <c r="D24" s="2">
        <f aca="true" t="shared" si="14" ref="D24:R24">LOG10(D11)-$A24</f>
        <v>0.06483040126794926</v>
      </c>
      <c r="E24" s="2">
        <f t="shared" si="14"/>
        <v>0.08749438590389302</v>
      </c>
      <c r="F24" s="2">
        <f t="shared" si="14"/>
        <v>0.04091824386253795</v>
      </c>
      <c r="G24" s="2">
        <f t="shared" si="14"/>
        <v>0.04903613408471741</v>
      </c>
      <c r="H24" s="2">
        <f t="shared" si="14"/>
        <v>0.04903613408471741</v>
      </c>
      <c r="I24" s="2">
        <f t="shared" si="14"/>
        <v>0.07251722993424026</v>
      </c>
      <c r="J24" s="2">
        <f t="shared" si="14"/>
        <v>0.04091824386253795</v>
      </c>
      <c r="K24" s="2"/>
      <c r="L24" s="2">
        <f t="shared" si="14"/>
        <v>0.04091824386253795</v>
      </c>
      <c r="M24" s="2">
        <f t="shared" si="14"/>
        <v>0.05700506375599268</v>
      </c>
      <c r="N24" s="2">
        <f t="shared" si="14"/>
        <v>0.06483040126794926</v>
      </c>
      <c r="O24" s="2">
        <f t="shared" si="14"/>
        <v>0.04091824386253795</v>
      </c>
      <c r="P24" s="2">
        <f t="shared" si="14"/>
        <v>0.04091824386253795</v>
      </c>
      <c r="Q24" s="2">
        <f t="shared" si="14"/>
        <v>0.02421255035968528</v>
      </c>
      <c r="R24" s="2">
        <f t="shared" si="14"/>
        <v>0.05700506375599268</v>
      </c>
      <c r="S24" s="2">
        <f t="shared" si="3"/>
        <v>0.04091824386253795</v>
      </c>
      <c r="T24" s="2"/>
      <c r="U24" s="2">
        <f t="shared" si="11"/>
        <v>0.05700506375599268</v>
      </c>
      <c r="V24" s="2">
        <f>LOG10(V11)-$A24</f>
        <v>0.06483040126794926</v>
      </c>
      <c r="W24" s="2">
        <f t="shared" si="12"/>
        <v>0.08749438590389302</v>
      </c>
      <c r="X24" s="2">
        <f t="shared" si="12"/>
        <v>0.03264571789654802</v>
      </c>
      <c r="Y24" s="2">
        <f t="shared" si="12"/>
        <v>0.061717165843806265</v>
      </c>
      <c r="Z24" s="2">
        <f t="shared" si="12"/>
        <v>0.039276296795561105</v>
      </c>
      <c r="AF24" s="2"/>
      <c r="AG24" s="2"/>
      <c r="AH24" s="2"/>
      <c r="AI24" s="2"/>
      <c r="AJ24" s="2"/>
      <c r="AK24" s="2"/>
      <c r="AL24" s="2"/>
    </row>
    <row r="25" spans="1:38" ht="12.75">
      <c r="A25" s="12">
        <v>1.411967837831093</v>
      </c>
      <c r="B25" s="1">
        <v>14</v>
      </c>
      <c r="C25" s="2">
        <f>LOG10(C12)-$A25</f>
        <v>0.04287702217741729</v>
      </c>
      <c r="D25" s="2">
        <f aca="true" t="shared" si="15" ref="D25:R25">LOG10(D12)-$A25</f>
        <v>0.05785417814707006</v>
      </c>
      <c r="E25" s="2">
        <f t="shared" si="15"/>
        <v>0.07939385600317972</v>
      </c>
      <c r="F25" s="2"/>
      <c r="G25" s="2"/>
      <c r="H25" s="2">
        <f t="shared" si="15"/>
        <v>0.05043016006786316</v>
      </c>
      <c r="I25" s="2">
        <f t="shared" si="15"/>
        <v>0.05785417814707006</v>
      </c>
      <c r="J25" s="2">
        <f t="shared" si="15"/>
        <v>0.04287702217741729</v>
      </c>
      <c r="K25" s="2"/>
      <c r="L25" s="2">
        <f t="shared" si="15"/>
        <v>0.05043016006786316</v>
      </c>
      <c r="M25" s="2">
        <f t="shared" si="15"/>
        <v>0.05785417814707006</v>
      </c>
      <c r="N25" s="2">
        <f t="shared" si="15"/>
        <v>0.07939385600317972</v>
      </c>
      <c r="O25" s="2">
        <f t="shared" si="15"/>
        <v>0.05043016006786316</v>
      </c>
      <c r="P25" s="2">
        <f t="shared" si="15"/>
        <v>0.03519019351112629</v>
      </c>
      <c r="Q25" s="2">
        <f t="shared" si="15"/>
        <v>0.027364855999169713</v>
      </c>
      <c r="R25" s="2">
        <f t="shared" si="15"/>
        <v>0.05043016006786316</v>
      </c>
      <c r="S25" s="2">
        <f t="shared" si="3"/>
        <v>0.04287702217741729</v>
      </c>
      <c r="T25" s="2"/>
      <c r="U25" s="2">
        <f t="shared" si="11"/>
        <v>0.06515341688856946</v>
      </c>
      <c r="V25" s="2">
        <f>LOG10(V12)-$A25</f>
        <v>0.05043016006786316</v>
      </c>
      <c r="W25" s="2">
        <f t="shared" si="12"/>
        <v>0.07233200151569297</v>
      </c>
      <c r="X25" s="2">
        <f t="shared" si="12"/>
        <v>0.03519019351112629</v>
      </c>
      <c r="Y25" s="2">
        <f t="shared" si="12"/>
        <v>0.05341501361732526</v>
      </c>
      <c r="Z25" s="2">
        <f t="shared" si="12"/>
        <v>0.05192515115481444</v>
      </c>
      <c r="AF25" s="2"/>
      <c r="AG25" s="2"/>
      <c r="AH25" s="2"/>
      <c r="AI25" s="2"/>
      <c r="AJ25" s="2"/>
      <c r="AK25" s="2"/>
      <c r="AL25" s="2"/>
    </row>
    <row r="26" spans="1:38" ht="12.75">
      <c r="A26" s="12">
        <v>1.5308177225751811</v>
      </c>
      <c r="B26" s="1">
        <v>7</v>
      </c>
      <c r="C26" s="2"/>
      <c r="D26" s="2">
        <f aca="true" t="shared" si="16" ref="D26:R26">LOG10(D13)-$A26</f>
        <v>0.048965874041629</v>
      </c>
      <c r="E26" s="2">
        <f t="shared" si="16"/>
        <v>0.06577937305127901</v>
      </c>
      <c r="F26" s="2">
        <f t="shared" si="16"/>
        <v>0.060246884451317984</v>
      </c>
      <c r="G26" s="2">
        <f t="shared" si="16"/>
        <v>0.07124226875278117</v>
      </c>
      <c r="H26" s="2">
        <f t="shared" si="16"/>
        <v>0.043213545152537725</v>
      </c>
      <c r="I26" s="2">
        <f t="shared" si="16"/>
        <v>0.060246884451317984</v>
      </c>
      <c r="J26" s="2">
        <f t="shared" si="16"/>
        <v>0.043213545152537725</v>
      </c>
      <c r="K26" s="2">
        <f t="shared" si="16"/>
        <v>0.060246884451317984</v>
      </c>
      <c r="L26" s="2">
        <f t="shared" si="16"/>
        <v>0.048965874041629</v>
      </c>
      <c r="M26" s="2">
        <f t="shared" si="16"/>
        <v>0.06577937305127901</v>
      </c>
      <c r="N26" s="2">
        <f t="shared" si="16"/>
        <v>0.09243156782271944</v>
      </c>
      <c r="O26" s="2">
        <f t="shared" si="16"/>
        <v>0.07124226875278117</v>
      </c>
      <c r="P26" s="2">
        <f t="shared" si="16"/>
        <v>0.013250321775094553</v>
      </c>
      <c r="Q26" s="2">
        <f t="shared" si="16"/>
        <v>0.0070013724980930725</v>
      </c>
      <c r="R26" s="2">
        <f t="shared" si="16"/>
        <v>0.043213545152537725</v>
      </c>
      <c r="S26" s="2">
        <f t="shared" si="3"/>
        <v>0.060246884451317984</v>
      </c>
      <c r="T26" s="2">
        <f>LOG10(T13)-$A26</f>
        <v>0.043213545152537725</v>
      </c>
      <c r="U26" s="2">
        <f t="shared" si="11"/>
        <v>0.03738400149181387</v>
      </c>
      <c r="V26" s="2">
        <f>LOG10(V13)-$A26</f>
        <v>0.043213545152537725</v>
      </c>
      <c r="W26" s="2">
        <f t="shared" si="12"/>
        <v>0.07663730063948737</v>
      </c>
      <c r="X26" s="2">
        <f t="shared" si="12"/>
        <v>0.03147514188129352</v>
      </c>
      <c r="Y26" s="2">
        <f t="shared" si="12"/>
        <v>0.06467849925039304</v>
      </c>
      <c r="Z26" s="2">
        <f t="shared" si="12"/>
        <v>0.05913187875052661</v>
      </c>
      <c r="AF26" s="2"/>
      <c r="AG26" s="2"/>
      <c r="AH26" s="2"/>
      <c r="AI26" s="2"/>
      <c r="AJ26" s="2"/>
      <c r="AK26" s="2"/>
      <c r="AL26" s="2"/>
    </row>
    <row r="27" spans="1:37" ht="12.75">
      <c r="A27" s="12">
        <v>1.0924544364730981</v>
      </c>
      <c r="B27" s="1">
        <v>8</v>
      </c>
      <c r="C27" s="2"/>
      <c r="D27" s="2">
        <f aca="true" t="shared" si="17" ref="D27:R27">LOG10(D14)-$A27</f>
        <v>0.09787726169719324</v>
      </c>
      <c r="E27" s="2">
        <f t="shared" si="17"/>
        <v>0.06891356576187668</v>
      </c>
      <c r="F27" s="2"/>
      <c r="G27" s="2">
        <f t="shared" si="17"/>
        <v>-0.013273190425473258</v>
      </c>
      <c r="H27" s="2">
        <f t="shared" si="17"/>
        <v>-0.03175659611948656</v>
      </c>
      <c r="I27" s="2"/>
      <c r="J27" s="2">
        <f t="shared" si="17"/>
        <v>-0.051061751314873005</v>
      </c>
      <c r="K27" s="2">
        <f t="shared" si="17"/>
        <v>0.05367359920513981</v>
      </c>
      <c r="L27" s="2">
        <f t="shared" si="17"/>
        <v>0.09787726169719324</v>
      </c>
      <c r="M27" s="2">
        <f t="shared" si="17"/>
        <v>0.05367359920513981</v>
      </c>
      <c r="N27" s="2">
        <f t="shared" si="17"/>
        <v>0.09787726169719324</v>
      </c>
      <c r="O27" s="2">
        <f t="shared" si="17"/>
        <v>0.03787933202190796</v>
      </c>
      <c r="P27" s="2">
        <f t="shared" si="17"/>
        <v>0.06891356576187668</v>
      </c>
      <c r="Q27" s="2">
        <f t="shared" si="17"/>
        <v>-0.03175659611948656</v>
      </c>
      <c r="R27" s="2">
        <f t="shared" si="17"/>
        <v>0.06891356576187668</v>
      </c>
      <c r="S27" s="2">
        <f t="shared" si="3"/>
        <v>-0.03175659611948656</v>
      </c>
      <c r="T27" s="2">
        <f>LOG10(T14)-$A27</f>
        <v>0.06891356576187668</v>
      </c>
      <c r="U27" s="2">
        <f t="shared" si="11"/>
        <v>-0.013273190425473258</v>
      </c>
      <c r="V27" s="2">
        <f>LOG10(V14)-$A27</f>
        <v>-0.013273190425473258</v>
      </c>
      <c r="W27" s="2">
        <f t="shared" si="12"/>
        <v>0.12502950774080812</v>
      </c>
      <c r="X27" s="2">
        <f t="shared" si="12"/>
        <v>0.0836368225825832</v>
      </c>
      <c r="Y27" s="2">
        <f t="shared" si="12"/>
        <v>0.10344521593613565</v>
      </c>
      <c r="Z27" s="2">
        <f t="shared" si="12"/>
        <v>0.0836368225825832</v>
      </c>
      <c r="AF27" s="2"/>
      <c r="AG27" s="2"/>
      <c r="AH27" s="2"/>
      <c r="AI27" s="2"/>
      <c r="AJ27" s="2"/>
      <c r="AK27" s="2"/>
    </row>
    <row r="28" spans="3:12" ht="12.75"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6"/>
      <c r="J28" s="6" t="s">
        <v>39</v>
      </c>
      <c r="K28" s="6" t="s">
        <v>7</v>
      </c>
      <c r="L28" s="6" t="s">
        <v>8</v>
      </c>
    </row>
    <row r="29" spans="2:12" ht="12.75">
      <c r="B29" s="1">
        <v>1</v>
      </c>
      <c r="C29">
        <f aca="true" t="shared" si="18" ref="C29:C40">COUNT(C3:AD3)</f>
        <v>20</v>
      </c>
      <c r="D29" s="7">
        <f aca="true" t="shared" si="19" ref="D29:D40">AVERAGE(C3:AD3)</f>
        <v>234.2</v>
      </c>
      <c r="E29">
        <f aca="true" t="shared" si="20" ref="E29:E40">MIN(C3:AD3)</f>
        <v>214</v>
      </c>
      <c r="F29">
        <f aca="true" t="shared" si="21" ref="F29:F40">MAX(C3:AD3)</f>
        <v>248</v>
      </c>
      <c r="G29" s="8">
        <f aca="true" t="shared" si="22" ref="G29:G40">STDEV(C3:AD3)</f>
        <v>9.661916558268599</v>
      </c>
      <c r="H29" s="8">
        <f aca="true" t="shared" si="23" ref="H29:H40">G29*100/D29</f>
        <v>4.1254981034451745</v>
      </c>
      <c r="I29">
        <v>1</v>
      </c>
      <c r="J29" s="2">
        <f aca="true" t="shared" si="24" ref="J29:L40">LOG10(D29)-$A16</f>
        <v>0.04686869361338042</v>
      </c>
      <c r="K29" s="2">
        <f t="shared" si="24"/>
        <v>0.007695576226227185</v>
      </c>
      <c r="L29" s="2">
        <f t="shared" si="24"/>
        <v>0.07173348370325261</v>
      </c>
    </row>
    <row r="30" spans="2:12" ht="12.75">
      <c r="B30" s="1">
        <v>3</v>
      </c>
      <c r="C30">
        <f t="shared" si="18"/>
        <v>23</v>
      </c>
      <c r="D30" s="7">
        <f t="shared" si="19"/>
        <v>29.339130434782607</v>
      </c>
      <c r="E30">
        <f t="shared" si="20"/>
        <v>27.8</v>
      </c>
      <c r="F30">
        <f t="shared" si="21"/>
        <v>33</v>
      </c>
      <c r="G30" s="8">
        <f t="shared" si="22"/>
        <v>1.5494101899623351</v>
      </c>
      <c r="H30" s="8">
        <f t="shared" si="23"/>
        <v>5.281036509948683</v>
      </c>
      <c r="I30">
        <v>3</v>
      </c>
      <c r="J30" s="2">
        <f t="shared" si="24"/>
        <v>0.043918895997020035</v>
      </c>
      <c r="K30" s="2">
        <f t="shared" si="24"/>
        <v>0.020516454015601537</v>
      </c>
      <c r="L30" s="2">
        <f t="shared" si="24"/>
        <v>0.09498559797541284</v>
      </c>
    </row>
    <row r="31" spans="2:12" ht="12.75">
      <c r="B31" s="1">
        <v>4</v>
      </c>
      <c r="C31">
        <f t="shared" si="18"/>
        <v>24</v>
      </c>
      <c r="D31" s="7">
        <f t="shared" si="19"/>
        <v>21.924999999999997</v>
      </c>
      <c r="E31">
        <f t="shared" si="20"/>
        <v>19.9</v>
      </c>
      <c r="F31">
        <f t="shared" si="21"/>
        <v>25.4</v>
      </c>
      <c r="G31" s="8">
        <f t="shared" si="22"/>
        <v>1.4341335817959477</v>
      </c>
      <c r="H31" s="8">
        <f t="shared" si="23"/>
        <v>6.541088172387448</v>
      </c>
      <c r="I31">
        <v>4</v>
      </c>
      <c r="J31" s="2">
        <f t="shared" si="24"/>
        <v>0.011927684269874117</v>
      </c>
      <c r="K31" s="2">
        <f t="shared" si="24"/>
        <v>-0.030158841358497446</v>
      </c>
      <c r="L31" s="2">
        <f t="shared" si="24"/>
        <v>0.07582179885173401</v>
      </c>
    </row>
    <row r="32" spans="2:12" ht="12.75">
      <c r="B32" s="1">
        <v>5</v>
      </c>
      <c r="C32">
        <f t="shared" si="18"/>
        <v>23</v>
      </c>
      <c r="D32" s="7">
        <f t="shared" si="19"/>
        <v>45.36086956521739</v>
      </c>
      <c r="E32">
        <f t="shared" si="20"/>
        <v>42</v>
      </c>
      <c r="F32">
        <f t="shared" si="21"/>
        <v>49.1</v>
      </c>
      <c r="G32" s="8">
        <f t="shared" si="22"/>
        <v>1.7613886903739921</v>
      </c>
      <c r="H32" s="8">
        <f t="shared" si="23"/>
        <v>3.8830575940383225</v>
      </c>
      <c r="I32">
        <v>5</v>
      </c>
      <c r="J32" s="2">
        <f t="shared" si="24"/>
        <v>0.028010637763419277</v>
      </c>
      <c r="K32" s="2">
        <f t="shared" si="24"/>
        <v>-0.005421443203155629</v>
      </c>
      <c r="L32" s="2">
        <f t="shared" si="24"/>
        <v>0.062410758521912246</v>
      </c>
    </row>
    <row r="33" spans="2:12" ht="12.75">
      <c r="B33" s="1">
        <v>6</v>
      </c>
      <c r="C33">
        <f t="shared" si="18"/>
        <v>23</v>
      </c>
      <c r="D33" s="7">
        <f t="shared" si="19"/>
        <v>32.32608695652174</v>
      </c>
      <c r="E33">
        <f t="shared" si="20"/>
        <v>29.5</v>
      </c>
      <c r="F33">
        <f t="shared" si="21"/>
        <v>36</v>
      </c>
      <c r="G33" s="8">
        <f t="shared" si="22"/>
        <v>1.607148064487474</v>
      </c>
      <c r="H33" s="8">
        <f t="shared" si="23"/>
        <v>4.9716752499276256</v>
      </c>
      <c r="I33">
        <v>6</v>
      </c>
      <c r="J33" s="2">
        <f t="shared" si="24"/>
        <v>0.08108319592789548</v>
      </c>
      <c r="K33" s="2">
        <f t="shared" si="24"/>
        <v>0.04135207506567817</v>
      </c>
      <c r="L33" s="2">
        <f t="shared" si="24"/>
        <v>0.12783255985480246</v>
      </c>
    </row>
    <row r="34" spans="2:12" ht="12.75">
      <c r="B34" s="1">
        <v>10</v>
      </c>
      <c r="C34">
        <f t="shared" si="18"/>
        <v>24</v>
      </c>
      <c r="D34" s="7">
        <f t="shared" si="19"/>
        <v>41.3875</v>
      </c>
      <c r="E34">
        <f t="shared" si="20"/>
        <v>39</v>
      </c>
      <c r="F34">
        <f t="shared" si="21"/>
        <v>45.7</v>
      </c>
      <c r="G34" s="8">
        <f t="shared" si="22"/>
        <v>1.7784488845008002</v>
      </c>
      <c r="H34" s="8">
        <f t="shared" si="23"/>
        <v>4.297067676232679</v>
      </c>
      <c r="I34">
        <v>10</v>
      </c>
      <c r="J34" s="2">
        <f t="shared" si="24"/>
        <v>0.02857816390019985</v>
      </c>
      <c r="K34" s="2">
        <f t="shared" si="24"/>
        <v>0.002773577166574004</v>
      </c>
      <c r="L34" s="2">
        <f t="shared" si="24"/>
        <v>0.0716251702099251</v>
      </c>
    </row>
    <row r="35" spans="2:12" ht="12.75">
      <c r="B35" s="1">
        <v>11</v>
      </c>
      <c r="C35">
        <f t="shared" si="18"/>
        <v>18</v>
      </c>
      <c r="D35" s="7">
        <f t="shared" si="19"/>
        <v>42.68333333333333</v>
      </c>
      <c r="E35">
        <f t="shared" si="20"/>
        <v>39.5</v>
      </c>
      <c r="F35">
        <f t="shared" si="21"/>
        <v>48.5</v>
      </c>
      <c r="G35" s="8">
        <f t="shared" si="22"/>
        <v>2.423961269346983</v>
      </c>
      <c r="H35" s="8">
        <f t="shared" si="23"/>
        <v>5.678940888747325</v>
      </c>
      <c r="I35">
        <v>11</v>
      </c>
      <c r="J35" s="2">
        <f t="shared" si="24"/>
        <v>0.04448652721772417</v>
      </c>
      <c r="K35" s="2">
        <f t="shared" si="24"/>
        <v>0.010825294759398307</v>
      </c>
      <c r="L35" s="2">
        <f t="shared" si="24"/>
        <v>0.09996993773520191</v>
      </c>
    </row>
    <row r="36" spans="2:12" ht="12.75">
      <c r="B36" s="1">
        <v>12</v>
      </c>
      <c r="C36">
        <f t="shared" si="18"/>
        <v>21</v>
      </c>
      <c r="D36" s="7">
        <f t="shared" si="19"/>
        <v>32.75238095238095</v>
      </c>
      <c r="E36">
        <f t="shared" si="20"/>
        <v>31</v>
      </c>
      <c r="F36">
        <f t="shared" si="21"/>
        <v>37</v>
      </c>
      <c r="G36" s="8">
        <f t="shared" si="22"/>
        <v>1.6494299159463721</v>
      </c>
      <c r="H36" s="8">
        <f t="shared" si="23"/>
        <v>5.03606109841143</v>
      </c>
      <c r="I36">
        <v>12</v>
      </c>
      <c r="J36" s="2">
        <f t="shared" si="24"/>
        <v>0.04420420682475146</v>
      </c>
      <c r="K36" s="2">
        <f t="shared" si="24"/>
        <v>0.020323023906948734</v>
      </c>
      <c r="L36" s="2">
        <f t="shared" si="24"/>
        <v>0.09716305413967108</v>
      </c>
    </row>
    <row r="37" spans="2:12" ht="12.75">
      <c r="B37" s="1">
        <v>13</v>
      </c>
      <c r="C37">
        <f t="shared" si="18"/>
        <v>22</v>
      </c>
      <c r="D37" s="7">
        <f t="shared" si="19"/>
        <v>27.190909090909088</v>
      </c>
      <c r="E37">
        <f t="shared" si="20"/>
        <v>25.5</v>
      </c>
      <c r="F37">
        <f t="shared" si="21"/>
        <v>29.5</v>
      </c>
      <c r="G37" s="8">
        <f t="shared" si="22"/>
        <v>1.1062201154033888</v>
      </c>
      <c r="H37" s="8">
        <f t="shared" si="23"/>
        <v>4.068345459524333</v>
      </c>
      <c r="I37">
        <v>13</v>
      </c>
      <c r="J37" s="2">
        <f t="shared" si="24"/>
        <v>0.05209609779882318</v>
      </c>
      <c r="K37" s="2">
        <f t="shared" si="24"/>
        <v>0.02421255035968528</v>
      </c>
      <c r="L37" s="2">
        <f t="shared" si="24"/>
        <v>0.08749438590389302</v>
      </c>
    </row>
    <row r="38" spans="2:12" ht="12.75">
      <c r="B38" s="1">
        <v>14</v>
      </c>
      <c r="C38">
        <f t="shared" si="18"/>
        <v>20</v>
      </c>
      <c r="D38" s="7">
        <f t="shared" si="19"/>
        <v>29.165000000000003</v>
      </c>
      <c r="E38">
        <f t="shared" si="20"/>
        <v>27.5</v>
      </c>
      <c r="F38">
        <f t="shared" si="21"/>
        <v>31</v>
      </c>
      <c r="G38" s="8">
        <f t="shared" si="22"/>
        <v>0.9320464185412448</v>
      </c>
      <c r="H38" s="8">
        <f t="shared" si="23"/>
        <v>3.1957703361606193</v>
      </c>
      <c r="I38">
        <v>14</v>
      </c>
      <c r="J38" s="2">
        <f t="shared" si="24"/>
        <v>0.052894142934941435</v>
      </c>
      <c r="K38" s="2">
        <f t="shared" si="24"/>
        <v>0.027364855999169713</v>
      </c>
      <c r="L38" s="2">
        <f t="shared" si="24"/>
        <v>0.07939385600317972</v>
      </c>
    </row>
    <row r="39" spans="2:12" ht="12.75">
      <c r="B39" s="1">
        <v>7</v>
      </c>
      <c r="C39">
        <f t="shared" si="18"/>
        <v>23</v>
      </c>
      <c r="D39" s="7">
        <f t="shared" si="19"/>
        <v>38.36086956521739</v>
      </c>
      <c r="E39">
        <f t="shared" si="20"/>
        <v>34.5</v>
      </c>
      <c r="F39">
        <f t="shared" si="21"/>
        <v>42</v>
      </c>
      <c r="G39" s="8">
        <f t="shared" si="22"/>
        <v>1.7092632996902994</v>
      </c>
      <c r="H39" s="8">
        <f t="shared" si="23"/>
        <v>4.455747012680141</v>
      </c>
      <c r="I39">
        <v>7</v>
      </c>
      <c r="J39" s="2">
        <f t="shared" si="24"/>
        <v>0.05307072063395779</v>
      </c>
      <c r="K39" s="2">
        <f t="shared" si="24"/>
        <v>0.0070013724980930725</v>
      </c>
      <c r="L39" s="2">
        <f t="shared" si="24"/>
        <v>0.09243156782271944</v>
      </c>
    </row>
    <row r="40" spans="2:12" ht="12.75">
      <c r="B40" s="1">
        <v>8</v>
      </c>
      <c r="C40">
        <f t="shared" si="18"/>
        <v>21</v>
      </c>
      <c r="D40" s="7">
        <f t="shared" si="19"/>
        <v>13.795238095238094</v>
      </c>
      <c r="E40">
        <f t="shared" si="20"/>
        <v>11</v>
      </c>
      <c r="F40">
        <f t="shared" si="21"/>
        <v>16.5</v>
      </c>
      <c r="G40" s="8">
        <f t="shared" si="22"/>
        <v>1.7030784451915841</v>
      </c>
      <c r="H40" s="8">
        <f t="shared" si="23"/>
        <v>12.345408128761916</v>
      </c>
      <c r="I40">
        <v>8</v>
      </c>
      <c r="J40" s="2">
        <f t="shared" si="24"/>
        <v>0.04727476399674435</v>
      </c>
      <c r="K40" s="2">
        <f t="shared" si="24"/>
        <v>-0.051061751314873005</v>
      </c>
      <c r="L40" s="2">
        <f t="shared" si="24"/>
        <v>0.12502950774080812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