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60" yWindow="2420" windowWidth="28360" windowHeight="16300" tabRatio="10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<sst xmlns="http://schemas.openxmlformats.org/spreadsheetml/2006/main" count="39" uniqueCount="26">
  <si>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2-5</t>
  </si>
  <si>
    <t>3+4</t>
  </si>
  <si>
    <t>7bis</t>
  </si>
  <si>
    <t>10bis</t>
  </si>
  <si>
    <t>17bis</t>
  </si>
  <si>
    <t>Log10 onag.</t>
  </si>
  <si>
    <t>&gt;103</t>
  </si>
  <si>
    <t>U 8</t>
  </si>
  <si>
    <t>Sheridan 2</t>
  </si>
  <si>
    <t>F</t>
  </si>
  <si>
    <t>UNSM 1349</t>
  </si>
  <si>
    <t>n=30</t>
  </si>
  <si>
    <t>ca 200</t>
  </si>
  <si>
    <t>ca 138</t>
  </si>
  <si>
    <t>ca 176</t>
  </si>
  <si>
    <t>AMNH "13"</t>
  </si>
  <si>
    <t>old</t>
  </si>
  <si>
    <t>Hay Springs</t>
  </si>
  <si>
    <t>ca 175</t>
  </si>
  <si>
    <t>ca 92</t>
  </si>
  <si>
    <t>HayS. 1349+13</t>
  </si>
  <si>
    <t>3 + 4</t>
  </si>
  <si>
    <t>&gt;70</t>
  </si>
  <si>
    <t>&lt;70</t>
  </si>
  <si>
    <t>ca 66,5</t>
  </si>
  <si>
    <t>ca 50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</si>
</sst>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  <numFmt numFmtId="174" formatCode="d/mm/yyyy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4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 horizontal="center" vertical="top"/>
    </xf>
    <xf numFmtId="173" fontId="0" fillId="0" borderId="0" xfId="0" applyNumberForma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/>
    </xf>
    <xf numFmtId="173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/>
    </xf>
    <xf numFmtId="173" fontId="0" fillId="0" borderId="0" xfId="0" applyNumberFormat="1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Feuil1!$G$22</c:f>
              <c:strCache>
                <c:ptCount val="1"/>
                <c:pt idx="0">
                  <c:v>UNSM 1349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Feuil1!$F$23:$F$38</c:f>
              <c:strCache/>
            </c:strRef>
          </c:cat>
          <c:val>
            <c:numRef>
              <c:f>Feuil1!$G$23:$G$38</c:f>
              <c:numCache/>
            </c:numRef>
          </c:val>
          <c:smooth val="0"/>
        </c:ser>
        <c:ser>
          <c:idx val="1"/>
          <c:order val="1"/>
          <c:tx>
            <c:strRef>
              <c:f>Feuil1!$H$22</c:f>
              <c:strCache>
                <c:ptCount val="1"/>
                <c:pt idx="0">
                  <c:v>AMNH "13"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Feuil1!$F$23:$F$38</c:f>
              <c:strCache/>
            </c:strRef>
          </c:cat>
          <c:val>
            <c:numRef>
              <c:f>Feuil1!$H$23:$H$38</c:f>
              <c:numCache/>
            </c:numRef>
          </c:val>
          <c:smooth val="0"/>
        </c:ser>
        <c:ser>
          <c:idx val="2"/>
          <c:order val="2"/>
          <c:tx>
            <c:strRef>
              <c:f>Feuil1!$I$22</c:f>
              <c:strCache>
                <c:ptCount val="1"/>
                <c:pt idx="0">
                  <c:v>HayS. 1349+13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Feuil1!$F$23:$F$38</c:f>
              <c:strCache/>
            </c:strRef>
          </c:cat>
          <c:val>
            <c:numRef>
              <c:f>Feuil1!$I$23:$I$38</c:f>
              <c:numCache/>
            </c:numRef>
          </c:val>
          <c:smooth val="0"/>
        </c:ser>
        <c:axId val="63392902"/>
        <c:axId val="33665207"/>
      </c:lineChart>
      <c:catAx>
        <c:axId val="63392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hemionus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4</xdr:row>
      <xdr:rowOff>76200</xdr:rowOff>
    </xdr:from>
    <xdr:to>
      <xdr:col>18</xdr:col>
      <xdr:colOff>647700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8915400" y="723900"/>
        <a:ext cx="7096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L41" sqref="L41"/>
    </sheetView>
  </sheetViews>
  <sheetFormatPr defaultColWidth="11.00390625" defaultRowHeight="12"/>
  <cols>
    <col min="8" max="8" width="12.625" style="0" customWidth="1"/>
    <col min="9" max="9" width="13.00390625" style="0" customWidth="1"/>
  </cols>
  <sheetData>
    <row r="1" spans="2:10" s="17" customFormat="1" ht="12.75">
      <c r="B1" s="17" t="s">
        <v>7</v>
      </c>
      <c r="G1" s="17" t="s">
        <v>7</v>
      </c>
      <c r="J1" s="22" t="s">
        <v>10</v>
      </c>
    </row>
    <row r="2" spans="2:11" s="17" customFormat="1" ht="12.75">
      <c r="B2" s="17" t="s">
        <v>8</v>
      </c>
      <c r="C2" s="1" t="s">
        <v>17</v>
      </c>
      <c r="F2" s="19"/>
      <c r="G2" s="17" t="s">
        <v>8</v>
      </c>
      <c r="J2" s="20">
        <f>G10+G11</f>
        <v>246</v>
      </c>
      <c r="K2" s="17">
        <v>2</v>
      </c>
    </row>
    <row r="3" spans="2:11" s="17" customFormat="1" ht="12.75">
      <c r="B3" s="18" t="s">
        <v>9</v>
      </c>
      <c r="C3" s="18" t="s">
        <v>9</v>
      </c>
      <c r="F3" s="19"/>
      <c r="G3" s="18" t="s">
        <v>9</v>
      </c>
      <c r="H3" s="18" t="s">
        <v>9</v>
      </c>
      <c r="J3" s="20">
        <f>J4-J2</f>
        <v>225</v>
      </c>
      <c r="K3" s="17" t="s">
        <v>21</v>
      </c>
    </row>
    <row r="4" spans="3:11" s="17" customFormat="1" ht="12.75">
      <c r="C4" s="17" t="s">
        <v>16</v>
      </c>
      <c r="E4" s="18"/>
      <c r="F4" s="18"/>
      <c r="H4" s="17" t="s">
        <v>16</v>
      </c>
      <c r="J4" s="22">
        <v>471</v>
      </c>
      <c r="K4" s="18">
        <v>1</v>
      </c>
    </row>
    <row r="5" spans="2:11" s="17" customFormat="1" ht="12.75">
      <c r="B5" s="18" t="s">
        <v>10</v>
      </c>
      <c r="C5" s="22" t="s">
        <v>15</v>
      </c>
      <c r="E5" s="20" t="s">
        <v>11</v>
      </c>
      <c r="F5" s="18"/>
      <c r="G5" s="18" t="s">
        <v>10</v>
      </c>
      <c r="H5" s="22" t="s">
        <v>15</v>
      </c>
      <c r="I5" s="17" t="s">
        <v>20</v>
      </c>
      <c r="J5" s="26">
        <v>108</v>
      </c>
      <c r="K5" s="18">
        <v>3</v>
      </c>
    </row>
    <row r="6" spans="1:11" ht="12.75">
      <c r="A6" s="2">
        <v>1</v>
      </c>
      <c r="B6" s="6">
        <v>471</v>
      </c>
      <c r="E6" s="11">
        <v>56.028125</v>
      </c>
      <c r="F6" s="3">
        <v>16</v>
      </c>
      <c r="H6" s="20"/>
      <c r="J6">
        <f>J3-J5</f>
        <v>117</v>
      </c>
      <c r="K6" s="17">
        <v>4</v>
      </c>
    </row>
    <row r="7" spans="1:9" ht="12.75">
      <c r="A7" s="2">
        <v>2</v>
      </c>
      <c r="B7" s="8">
        <f>B8+B12</f>
        <v>246</v>
      </c>
      <c r="C7" s="25">
        <v>260</v>
      </c>
      <c r="E7" s="11">
        <v>348.0625</v>
      </c>
      <c r="F7" s="3">
        <v>23</v>
      </c>
      <c r="G7" s="6">
        <v>360</v>
      </c>
      <c r="H7" s="20">
        <v>380</v>
      </c>
      <c r="I7">
        <v>370</v>
      </c>
    </row>
    <row r="8" spans="1:9" ht="12.75">
      <c r="A8" s="4" t="s">
        <v>0</v>
      </c>
      <c r="B8" s="8">
        <v>125</v>
      </c>
      <c r="C8" s="5">
        <v>128</v>
      </c>
      <c r="E8" s="11">
        <v>116.875</v>
      </c>
      <c r="F8" s="3">
        <v>3</v>
      </c>
      <c r="G8" s="7"/>
      <c r="H8" s="23">
        <v>108</v>
      </c>
      <c r="I8" s="9">
        <v>108</v>
      </c>
    </row>
    <row r="9" spans="1:9" ht="12.75">
      <c r="A9" s="2">
        <v>3</v>
      </c>
      <c r="B9" s="8" t="s">
        <v>6</v>
      </c>
      <c r="C9" s="5"/>
      <c r="E9" s="11">
        <v>100.996875</v>
      </c>
      <c r="F9" s="3">
        <v>4</v>
      </c>
      <c r="G9" s="10"/>
      <c r="H9" s="20"/>
      <c r="I9" s="9">
        <v>117</v>
      </c>
    </row>
    <row r="10" spans="1:9" ht="12.75">
      <c r="A10" s="2">
        <f>A9+1</f>
        <v>4</v>
      </c>
      <c r="B10" s="15"/>
      <c r="E10" s="11">
        <v>115.56666666666666</v>
      </c>
      <c r="F10" s="2" t="s">
        <v>0</v>
      </c>
      <c r="G10" s="9">
        <v>125</v>
      </c>
      <c r="H10" s="20">
        <v>128</v>
      </c>
      <c r="I10">
        <f>AVERAGE(G10:H10)</f>
        <v>126.5</v>
      </c>
    </row>
    <row r="11" spans="1:9" ht="12.75">
      <c r="A11" s="2" t="s">
        <v>1</v>
      </c>
      <c r="B11" s="8">
        <v>223</v>
      </c>
      <c r="E11" s="11">
        <v>104.89375</v>
      </c>
      <c r="F11" s="2">
        <v>5</v>
      </c>
      <c r="G11" s="8">
        <v>121</v>
      </c>
      <c r="H11" s="20">
        <v>129</v>
      </c>
      <c r="I11">
        <v>125</v>
      </c>
    </row>
    <row r="12" spans="1:9" ht="12.75">
      <c r="A12" s="2">
        <f>A10+1</f>
        <v>5</v>
      </c>
      <c r="B12" s="6">
        <v>121</v>
      </c>
      <c r="C12" s="5">
        <v>129</v>
      </c>
      <c r="E12" s="11">
        <v>55.903225806451616</v>
      </c>
      <c r="F12" s="2">
        <v>17</v>
      </c>
      <c r="G12" s="8">
        <v>61</v>
      </c>
      <c r="H12" s="20">
        <v>68</v>
      </c>
      <c r="I12">
        <v>64.5</v>
      </c>
    </row>
    <row r="13" spans="1:9" ht="12.75">
      <c r="A13" s="2">
        <f>A12+1</f>
        <v>6</v>
      </c>
      <c r="B13" s="6"/>
      <c r="C13" s="5">
        <v>103</v>
      </c>
      <c r="E13" s="11">
        <v>40.68125</v>
      </c>
      <c r="F13" s="2" t="s">
        <v>4</v>
      </c>
      <c r="G13" s="8">
        <v>39</v>
      </c>
      <c r="H13" s="20">
        <v>42</v>
      </c>
      <c r="I13">
        <f>AVERAGE(G13:H13)</f>
        <v>40.5</v>
      </c>
    </row>
    <row r="14" spans="1:9" ht="12.75">
      <c r="A14" s="2">
        <f>A13+1</f>
        <v>7</v>
      </c>
      <c r="B14" s="6">
        <v>87</v>
      </c>
      <c r="C14" s="5">
        <v>87</v>
      </c>
      <c r="E14" s="11">
        <v>196.78125</v>
      </c>
      <c r="F14" s="2">
        <v>13</v>
      </c>
      <c r="G14" s="7">
        <v>200</v>
      </c>
      <c r="H14" s="20">
        <v>210</v>
      </c>
      <c r="I14">
        <v>205</v>
      </c>
    </row>
    <row r="15" spans="1:9" ht="12.75">
      <c r="A15" s="2" t="s">
        <v>2</v>
      </c>
      <c r="B15" s="6">
        <v>79</v>
      </c>
      <c r="C15" s="5">
        <v>74</v>
      </c>
      <c r="E15" s="11">
        <v>48.0625</v>
      </c>
      <c r="F15" s="2">
        <v>10</v>
      </c>
      <c r="G15" s="5">
        <v>48</v>
      </c>
      <c r="H15" s="8" t="s">
        <v>25</v>
      </c>
      <c r="I15">
        <v>49</v>
      </c>
    </row>
    <row r="16" spans="1:9" ht="12.75">
      <c r="A16" s="2">
        <v>8</v>
      </c>
      <c r="B16" s="6">
        <v>163.3</v>
      </c>
      <c r="C16" s="5">
        <v>162</v>
      </c>
      <c r="E16" s="11">
        <v>102</v>
      </c>
      <c r="F16" s="2">
        <v>25</v>
      </c>
      <c r="G16" s="8">
        <v>84</v>
      </c>
      <c r="H16" s="23">
        <v>92</v>
      </c>
      <c r="I16">
        <v>88</v>
      </c>
    </row>
    <row r="17" spans="1:7" ht="12.75">
      <c r="A17" s="2">
        <f>A16+1</f>
        <v>9</v>
      </c>
      <c r="B17" s="6" t="s">
        <v>23</v>
      </c>
      <c r="C17" s="5">
        <v>57.5</v>
      </c>
      <c r="E17" s="11">
        <v>89.80645161290323</v>
      </c>
      <c r="F17" s="2">
        <v>28</v>
      </c>
      <c r="G17" s="8"/>
    </row>
    <row r="18" spans="1:9" ht="12.75">
      <c r="A18" s="2">
        <f>A17+1</f>
        <v>10</v>
      </c>
      <c r="B18" s="6">
        <v>48</v>
      </c>
      <c r="C18" s="5">
        <v>42</v>
      </c>
      <c r="E18" s="11">
        <v>63.26875</v>
      </c>
      <c r="F18" s="2">
        <v>9</v>
      </c>
      <c r="G18" s="8" t="s">
        <v>24</v>
      </c>
      <c r="H18" s="20"/>
      <c r="I18">
        <v>66.5</v>
      </c>
    </row>
    <row r="19" spans="1:8" ht="12.75">
      <c r="A19" s="2" t="s">
        <v>3</v>
      </c>
      <c r="B19" s="6">
        <v>41</v>
      </c>
      <c r="C19" s="5">
        <v>33</v>
      </c>
      <c r="E19" s="11">
        <v>14.264516129032257</v>
      </c>
      <c r="F19" s="2">
        <v>20</v>
      </c>
      <c r="G19" s="5"/>
      <c r="H19" s="20"/>
    </row>
    <row r="20" spans="1:9" ht="12.75">
      <c r="A20" s="2">
        <v>11</v>
      </c>
      <c r="B20" s="6"/>
      <c r="C20" s="5">
        <v>150</v>
      </c>
      <c r="E20" s="11">
        <v>144.33333333333334</v>
      </c>
      <c r="F20" s="2">
        <v>31</v>
      </c>
      <c r="G20" s="7">
        <v>138</v>
      </c>
      <c r="H20" s="24">
        <v>156</v>
      </c>
      <c r="I20">
        <v>147</v>
      </c>
    </row>
    <row r="21" spans="1:9" ht="12.75">
      <c r="A21" s="2">
        <f aca="true" t="shared" si="0" ref="A21:A26">A20+1</f>
        <v>12</v>
      </c>
      <c r="B21" s="6"/>
      <c r="C21" s="5"/>
      <c r="E21" s="11">
        <v>162.225</v>
      </c>
      <c r="F21" s="2">
        <v>32</v>
      </c>
      <c r="G21" s="7">
        <v>176</v>
      </c>
      <c r="H21" s="24">
        <v>170</v>
      </c>
      <c r="I21">
        <v>173</v>
      </c>
    </row>
    <row r="22" spans="1:9" ht="12.75">
      <c r="A22" s="2">
        <f t="shared" si="0"/>
        <v>13</v>
      </c>
      <c r="B22" s="8" t="s">
        <v>12</v>
      </c>
      <c r="C22" s="5">
        <v>210</v>
      </c>
      <c r="E22" s="1" t="s">
        <v>5</v>
      </c>
      <c r="F22" s="3"/>
      <c r="G22" s="12" t="str">
        <f>G5</f>
        <v>UNSM 1349</v>
      </c>
      <c r="H22" s="12" t="str">
        <f>H5</f>
        <v>AMNH "13"</v>
      </c>
      <c r="I22" s="12" t="str">
        <f>I5</f>
        <v>HayS. 1349+13</v>
      </c>
    </row>
    <row r="23" spans="1:7" ht="12.75">
      <c r="A23" s="2">
        <f t="shared" si="0"/>
        <v>14</v>
      </c>
      <c r="B23" s="8">
        <v>202</v>
      </c>
      <c r="C23" s="5">
        <v>215</v>
      </c>
      <c r="E23" s="21">
        <f aca="true" t="shared" si="1" ref="E23:E38">LOG10(E6)</f>
        <v>1.748406088900214</v>
      </c>
      <c r="F23" s="3">
        <v>16</v>
      </c>
      <c r="G23" s="13"/>
    </row>
    <row r="24" spans="1:9" ht="12.75">
      <c r="A24" s="2">
        <f t="shared" si="0"/>
        <v>15</v>
      </c>
      <c r="B24" s="8"/>
      <c r="C24" s="9"/>
      <c r="E24" s="21">
        <f t="shared" si="1"/>
        <v>2.5416572352338345</v>
      </c>
      <c r="F24" s="3">
        <v>23</v>
      </c>
      <c r="G24" s="13">
        <f>LOG10(G7)-$E24</f>
        <v>0.0146452655334528</v>
      </c>
      <c r="H24" s="13">
        <f>LOG10(H7)-$E24</f>
        <v>0.03812636138297565</v>
      </c>
      <c r="I24" s="13">
        <f>LOG10(I7)-$E24</f>
        <v>0.026544488833160518</v>
      </c>
    </row>
    <row r="25" spans="1:9" ht="12.75">
      <c r="A25" s="2">
        <f t="shared" si="0"/>
        <v>16</v>
      </c>
      <c r="B25" s="8"/>
      <c r="C25" s="5">
        <v>69</v>
      </c>
      <c r="E25" s="21">
        <f t="shared" si="1"/>
        <v>2.067721623880574</v>
      </c>
      <c r="F25" s="3">
        <v>3</v>
      </c>
      <c r="G25" s="14"/>
      <c r="H25" s="13">
        <f>LOG10(H8)-$E25</f>
        <v>-0.03429786839362414</v>
      </c>
      <c r="I25" s="13">
        <f>LOG10(I8)-$E25</f>
        <v>-0.03429786839362414</v>
      </c>
    </row>
    <row r="26" spans="1:9" ht="12.75">
      <c r="A26" s="2">
        <f t="shared" si="0"/>
        <v>17</v>
      </c>
      <c r="B26" s="8">
        <v>61</v>
      </c>
      <c r="C26" s="5">
        <v>68</v>
      </c>
      <c r="E26" s="21">
        <f t="shared" si="1"/>
        <v>2.004307936245492</v>
      </c>
      <c r="F26" s="3">
        <v>4</v>
      </c>
      <c r="G26" s="14"/>
      <c r="H26" s="14"/>
      <c r="I26" s="13">
        <f aca="true" t="shared" si="2" ref="I26:I38">LOG10(I9)-$E26</f>
        <v>0.06387792550066962</v>
      </c>
    </row>
    <row r="27" spans="1:9" ht="12.75">
      <c r="A27" s="2" t="s">
        <v>4</v>
      </c>
      <c r="B27" s="8">
        <v>39</v>
      </c>
      <c r="C27" s="5">
        <v>42</v>
      </c>
      <c r="E27" s="21">
        <f t="shared" si="1"/>
        <v>2.062832586936734</v>
      </c>
      <c r="F27" s="2" t="s">
        <v>0</v>
      </c>
      <c r="G27" s="14">
        <f aca="true" t="shared" si="3" ref="G27:H33">LOG10(G10)-$E27</f>
        <v>0.03407742607132214</v>
      </c>
      <c r="H27" s="16">
        <f t="shared" si="3"/>
        <v>0.04437738271113423</v>
      </c>
      <c r="I27" s="13">
        <f t="shared" si="2"/>
        <v>0.039257938575102624</v>
      </c>
    </row>
    <row r="28" spans="1:9" ht="12.75">
      <c r="A28" s="2">
        <v>18</v>
      </c>
      <c r="B28" s="6"/>
      <c r="C28" s="5"/>
      <c r="E28" s="21">
        <f t="shared" si="1"/>
        <v>2.0207496119173323</v>
      </c>
      <c r="F28" s="2">
        <v>5</v>
      </c>
      <c r="G28" s="16">
        <f t="shared" si="3"/>
        <v>0.06203575839911801</v>
      </c>
      <c r="H28" s="16">
        <f t="shared" si="3"/>
        <v>0.08984009838191653</v>
      </c>
      <c r="I28" s="13">
        <f t="shared" si="2"/>
        <v>0.07616040109072397</v>
      </c>
    </row>
    <row r="29" spans="1:9" ht="12.75">
      <c r="A29" s="2">
        <v>19</v>
      </c>
      <c r="B29" s="6"/>
      <c r="C29" s="5">
        <v>13</v>
      </c>
      <c r="E29" s="21">
        <f t="shared" si="1"/>
        <v>1.7474368688796444</v>
      </c>
      <c r="F29" s="2">
        <v>17</v>
      </c>
      <c r="G29" s="16">
        <f t="shared" si="3"/>
        <v>0.037892966131122696</v>
      </c>
      <c r="H29" s="16">
        <f t="shared" si="3"/>
        <v>0.08507204382659195</v>
      </c>
      <c r="I29" s="13">
        <f t="shared" si="2"/>
        <v>0.062122845755623324</v>
      </c>
    </row>
    <row r="30" spans="1:9" ht="12.75">
      <c r="A30" s="2">
        <v>20</v>
      </c>
      <c r="B30" s="6"/>
      <c r="C30" s="5"/>
      <c r="E30" s="21">
        <f t="shared" si="1"/>
        <v>1.6093942888859583</v>
      </c>
      <c r="F30" s="2" t="s">
        <v>4</v>
      </c>
      <c r="G30" s="13">
        <f t="shared" si="3"/>
        <v>-0.018329681859459157</v>
      </c>
      <c r="H30" s="13">
        <f t="shared" si="3"/>
        <v>0.0138550015119423</v>
      </c>
      <c r="I30" s="13">
        <f t="shared" si="2"/>
        <v>-0.0019392656712897693</v>
      </c>
    </row>
    <row r="31" spans="1:9" ht="12.75">
      <c r="A31" s="2">
        <v>21</v>
      </c>
      <c r="B31" s="8">
        <v>61</v>
      </c>
      <c r="C31" s="5">
        <v>58</v>
      </c>
      <c r="E31" s="21">
        <f t="shared" si="1"/>
        <v>2.293983714982157</v>
      </c>
      <c r="F31" s="2">
        <v>13</v>
      </c>
      <c r="G31" s="14">
        <f t="shared" si="3"/>
        <v>0.007046280681824335</v>
      </c>
      <c r="H31" s="16">
        <f t="shared" si="3"/>
        <v>0.028235579751762163</v>
      </c>
      <c r="I31" s="13">
        <f t="shared" si="2"/>
        <v>0.01777014607359728</v>
      </c>
    </row>
    <row r="32" spans="1:9" ht="12.75">
      <c r="A32" s="2">
        <v>22</v>
      </c>
      <c r="B32" s="8">
        <v>56</v>
      </c>
      <c r="C32" s="5">
        <v>53</v>
      </c>
      <c r="E32" s="21">
        <f t="shared" si="1"/>
        <v>1.6818063571455062</v>
      </c>
      <c r="F32" s="2">
        <v>10</v>
      </c>
      <c r="G32" s="16">
        <f t="shared" si="3"/>
        <v>-0.0005651197699190202</v>
      </c>
      <c r="I32" s="13">
        <f t="shared" si="2"/>
        <v>0.008389722883007433</v>
      </c>
    </row>
    <row r="33" spans="1:9" ht="12.75">
      <c r="A33" s="2">
        <v>23</v>
      </c>
      <c r="B33" s="6">
        <v>360</v>
      </c>
      <c r="C33" s="5">
        <v>380</v>
      </c>
      <c r="E33" s="21">
        <f t="shared" si="1"/>
        <v>2.0086001717619175</v>
      </c>
      <c r="F33" s="2">
        <v>25</v>
      </c>
      <c r="G33" s="16">
        <f t="shared" si="3"/>
        <v>-0.08432088570003593</v>
      </c>
      <c r="H33" s="14">
        <f t="shared" si="3"/>
        <v>-0.04481234441636217</v>
      </c>
      <c r="I33" s="13">
        <f t="shared" si="2"/>
        <v>-0.06411749961174884</v>
      </c>
    </row>
    <row r="34" spans="1:9" ht="12.75">
      <c r="A34" s="2">
        <v>24</v>
      </c>
      <c r="B34" s="8" t="s">
        <v>18</v>
      </c>
      <c r="C34" s="5"/>
      <c r="E34" s="21">
        <f t="shared" si="1"/>
        <v>1.9533075371042519</v>
      </c>
      <c r="F34" s="2">
        <v>28</v>
      </c>
      <c r="G34" s="14"/>
      <c r="H34" s="14"/>
      <c r="I34" s="13"/>
    </row>
    <row r="35" spans="1:9" ht="12.75">
      <c r="A35" s="2">
        <v>25</v>
      </c>
      <c r="B35" s="8">
        <v>84</v>
      </c>
      <c r="C35" s="8" t="s">
        <v>19</v>
      </c>
      <c r="E35" s="21">
        <f t="shared" si="1"/>
        <v>1.8011892541925918</v>
      </c>
      <c r="F35" s="2">
        <v>9</v>
      </c>
      <c r="H35" s="16"/>
      <c r="I35" s="13">
        <f t="shared" si="2"/>
        <v>0.02163239111051274</v>
      </c>
    </row>
    <row r="36" spans="1:9" ht="12.75">
      <c r="A36" s="2">
        <v>26</v>
      </c>
      <c r="C36" s="5">
        <v>128</v>
      </c>
      <c r="E36" s="21">
        <f t="shared" si="1"/>
        <v>1.1542570444084224</v>
      </c>
      <c r="F36" s="2">
        <v>20</v>
      </c>
      <c r="G36" s="13"/>
      <c r="H36" s="13"/>
      <c r="I36" s="13"/>
    </row>
    <row r="37" spans="1:9" ht="12.75">
      <c r="A37" s="2">
        <v>27</v>
      </c>
      <c r="B37" s="6"/>
      <c r="C37" s="5"/>
      <c r="E37" s="21">
        <f t="shared" si="1"/>
        <v>2.159366641633703</v>
      </c>
      <c r="F37" s="2">
        <v>31</v>
      </c>
      <c r="G37" s="14">
        <f>LOG10(G20)-$E37</f>
        <v>-0.01948755523246648</v>
      </c>
      <c r="H37" s="16">
        <f>LOG10(H20)-$E37</f>
        <v>0.03375795672075865</v>
      </c>
      <c r="I37" s="13">
        <f t="shared" si="2"/>
        <v>0.00795069311447305</v>
      </c>
    </row>
    <row r="38" spans="1:9" ht="12.75">
      <c r="A38" s="2">
        <v>28</v>
      </c>
      <c r="B38" s="8" t="s">
        <v>22</v>
      </c>
      <c r="C38" s="5"/>
      <c r="E38" s="21">
        <f t="shared" si="1"/>
        <v>2.2101177828307916</v>
      </c>
      <c r="F38" s="2">
        <v>32</v>
      </c>
      <c r="G38" s="14">
        <f>LOG10(G21)-$E38</f>
        <v>0.0353948849833583</v>
      </c>
      <c r="H38" s="16">
        <f>LOG10(H21)-$E38</f>
        <v>0.020331138547482475</v>
      </c>
      <c r="I38" s="13">
        <f t="shared" si="2"/>
        <v>0.02792832029800385</v>
      </c>
    </row>
    <row r="39" spans="1:3" ht="12.75">
      <c r="A39" s="2">
        <v>29</v>
      </c>
      <c r="B39" s="6"/>
      <c r="C39" s="5">
        <v>84</v>
      </c>
    </row>
    <row r="40" spans="1:3" ht="12.75">
      <c r="A40" s="2">
        <v>30</v>
      </c>
      <c r="B40" s="7"/>
      <c r="C40" s="5">
        <v>37</v>
      </c>
    </row>
    <row r="41" spans="1:3" ht="12.75">
      <c r="A41" s="2">
        <v>31</v>
      </c>
      <c r="B41" s="8" t="s">
        <v>13</v>
      </c>
      <c r="C41" s="5">
        <v>156</v>
      </c>
    </row>
    <row r="42" spans="1:3" ht="12.75">
      <c r="A42" s="2">
        <v>32</v>
      </c>
      <c r="B42" s="8" t="s">
        <v>14</v>
      </c>
      <c r="C42" s="5">
        <v>170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2003-08-29T07:56:32Z</dcterms:created>
  <cp:category/>
  <cp:version/>
  <cp:contentType/>
  <cp:contentStatus/>
</cp:coreProperties>
</file>