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2620" windowWidth="29580" windowHeight="164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'Feuil1'!$B$16:$B$28</definedName>
  </definedNames>
  <calcPr fullCalcOnLoad="1"/>
</workbook>
</file>

<file path=xl/sharedStrings.xml><?xml version="1.0" encoding="utf-8"?>
<sst xmlns="http://schemas.openxmlformats.org/spreadsheetml/2006/main" count="25" uniqueCount="25">
  <si>
    <t>Log10(E.h.o)</t>
  </si>
  <si>
    <t>62725 v</t>
  </si>
  <si>
    <t>62201 v</t>
  </si>
  <si>
    <t>n</t>
  </si>
  <si>
    <t>x</t>
  </si>
  <si>
    <t>min</t>
  </si>
  <si>
    <t>max</t>
  </si>
  <si>
    <t>s</t>
  </si>
  <si>
    <t>v</t>
  </si>
  <si>
    <t>D logmin</t>
  </si>
  <si>
    <t>Dlogmax</t>
  </si>
  <si>
    <t>Quinn 57</t>
  </si>
  <si>
    <t>BEG 30722</t>
  </si>
  <si>
    <t>Bagget ranch</t>
  </si>
  <si>
    <t>II-2</t>
  </si>
  <si>
    <t>III-21</t>
  </si>
  <si>
    <t>IV-13</t>
  </si>
  <si>
    <t>III-14</t>
  </si>
  <si>
    <t>II-5</t>
  </si>
  <si>
    <t>II-4</t>
  </si>
  <si>
    <t>Howe</t>
  </si>
  <si>
    <t>Wyoming</t>
  </si>
  <si>
    <t>Natural Trap, n=9</t>
  </si>
  <si>
    <t xml:space="preserve">Nat. Trap </t>
  </si>
  <si>
    <t>A. leoni, n=29 à 31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</si>
</sst>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center" vertical="top"/>
    </xf>
    <xf numFmtId="0" fontId="9" fillId="0" borderId="0" xfId="0" applyFont="1" applyAlignment="1">
      <alignment horizontal="left"/>
    </xf>
    <xf numFmtId="188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Feuil1!$C$16</c:f>
              <c:strCache>
                <c:ptCount val="1"/>
                <c:pt idx="0">
                  <c:v>42625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4"/>
          <c:order val="1"/>
          <c:tx>
            <c:strRef>
              <c:f>Feuil1!$D$16</c:f>
              <c:strCache>
                <c:ptCount val="1"/>
                <c:pt idx="0">
                  <c:v>42626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5"/>
          <c:order val="2"/>
          <c:tx>
            <c:strRef>
              <c:f>Feuil1!$E$16</c:f>
              <c:strCache>
                <c:ptCount val="1"/>
                <c:pt idx="0">
                  <c:v>47538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6"/>
          <c:order val="3"/>
          <c:tx>
            <c:strRef>
              <c:f>Feuil1!$F$16</c:f>
              <c:strCache>
                <c:ptCount val="1"/>
                <c:pt idx="0">
                  <c:v>50439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21"/>
          <c:order val="4"/>
          <c:tx>
            <c:strRef>
              <c:f>Feuil1!$G$16</c:f>
              <c:strCache>
                <c:ptCount val="1"/>
                <c:pt idx="0">
                  <c:v>62201 v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0"/>
          <c:order val="5"/>
          <c:tx>
            <c:strRef>
              <c:f>Feuil1!$H$16</c:f>
              <c:strCache>
                <c:ptCount val="1"/>
                <c:pt idx="0">
                  <c:v>62725 v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2"/>
          <c:order val="6"/>
          <c:tx>
            <c:strRef>
              <c:f>Feuil1!$I$16</c:f>
              <c:strCache>
                <c:ptCount val="1"/>
                <c:pt idx="0">
                  <c:v>Nat. Trap </c:v>
                </c:pt>
              </c:strCache>
            </c:strRef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Bagget ranch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axId val="24168844"/>
        <c:axId val="16193005"/>
      </c:lineChart>
      <c:catAx>
        <c:axId val="24168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193005"/>
        <c:crosses val="autoZero"/>
        <c:auto val="1"/>
        <c:lblOffset val="100"/>
        <c:noMultiLvlLbl val="0"/>
      </c:catAx>
      <c:valAx>
        <c:axId val="16193005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6884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Feuil1!$J$29</c:f>
              <c:strCache>
                <c:ptCount val="1"/>
                <c:pt idx="0">
                  <c:v>Natural Trap, n=9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Feuil1!$J$30:$J$39</c:f>
              <c:numCache/>
            </c:numRef>
          </c:val>
          <c:smooth val="0"/>
        </c:ser>
        <c:ser>
          <c:idx val="0"/>
          <c:order val="1"/>
          <c:tx>
            <c:strRef>
              <c:f>Feuil1!$M$29</c:f>
              <c:strCache>
                <c:ptCount val="1"/>
                <c:pt idx="0">
                  <c:v>A. leoni, n=29 ? 31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Feuil1!$M$30:$M$39</c:f>
              <c:numCache/>
            </c:numRef>
          </c:val>
          <c:smooth val="0"/>
        </c:ser>
        <c:marker val="1"/>
        <c:axId val="11519318"/>
        <c:axId val="36564999"/>
      </c:lineChart>
      <c:catAx>
        <c:axId val="11519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6564999"/>
        <c:crosses val="autoZero"/>
        <c:auto val="1"/>
        <c:lblOffset val="100"/>
        <c:noMultiLvlLbl val="0"/>
      </c:catAx>
      <c:valAx>
        <c:axId val="36564999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151931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38100</xdr:rowOff>
    </xdr:from>
    <xdr:to>
      <xdr:col>23</xdr:col>
      <xdr:colOff>66675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124700" y="200025"/>
        <a:ext cx="7096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23</xdr:row>
      <xdr:rowOff>152400</xdr:rowOff>
    </xdr:from>
    <xdr:to>
      <xdr:col>25</xdr:col>
      <xdr:colOff>123825</xdr:colOff>
      <xdr:row>47</xdr:row>
      <xdr:rowOff>9525</xdr:rowOff>
    </xdr:to>
    <xdr:graphicFrame>
      <xdr:nvGraphicFramePr>
        <xdr:cNvPr id="2" name="Chart 3"/>
        <xdr:cNvGraphicFramePr/>
      </xdr:nvGraphicFramePr>
      <xdr:xfrm>
        <a:off x="8743950" y="3876675"/>
        <a:ext cx="64674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G1" sqref="G1:H2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7.50390625" style="0" bestFit="1" customWidth="1"/>
    <col min="4" max="5" width="7.625" style="0" bestFit="1" customWidth="1"/>
    <col min="6" max="9" width="7.50390625" style="0" bestFit="1" customWidth="1"/>
    <col min="10" max="10" width="10.375" style="0" customWidth="1"/>
    <col min="11" max="11" width="10.00390625" style="0" customWidth="1"/>
    <col min="12" max="12" width="10.375" style="0" customWidth="1"/>
    <col min="13" max="13" width="11.125" style="0" customWidth="1"/>
    <col min="14" max="14" width="12.50390625" style="0" customWidth="1"/>
    <col min="15" max="15" width="10.875" style="0" customWidth="1"/>
    <col min="16" max="16" width="7.50390625" style="0" bestFit="1" customWidth="1"/>
    <col min="17" max="17" width="6.125" style="0" bestFit="1" customWidth="1"/>
    <col min="18" max="19" width="7.625" style="0" bestFit="1" customWidth="1"/>
    <col min="20" max="20" width="6.50390625" style="0" bestFit="1" customWidth="1"/>
    <col min="21" max="21" width="6.125" style="0" bestFit="1" customWidth="1"/>
    <col min="22" max="22" width="6.50390625" style="0" bestFit="1" customWidth="1"/>
    <col min="23" max="27" width="6.125" style="0" bestFit="1" customWidth="1"/>
    <col min="28" max="28" width="6.50390625" style="0" bestFit="1" customWidth="1"/>
    <col min="29" max="30" width="6.125" style="0" bestFit="1" customWidth="1"/>
    <col min="31" max="31" width="6.50390625" style="0" bestFit="1" customWidth="1"/>
    <col min="32" max="32" width="6.125" style="0" bestFit="1" customWidth="1"/>
    <col min="33" max="34" width="7.50390625" style="0" bestFit="1" customWidth="1"/>
    <col min="35" max="36" width="6.125" style="0" bestFit="1" customWidth="1"/>
    <col min="37" max="41" width="7.50390625" style="0" bestFit="1" customWidth="1"/>
    <col min="42" max="42" width="5.875" style="0" bestFit="1" customWidth="1"/>
    <col min="43" max="43" width="6.50390625" style="0" bestFit="1" customWidth="1"/>
    <col min="44" max="46" width="6.125" style="0" bestFit="1" customWidth="1"/>
    <col min="47" max="48" width="6.50390625" style="0" bestFit="1" customWidth="1"/>
    <col min="49" max="49" width="6.125" style="0" bestFit="1" customWidth="1"/>
    <col min="50" max="50" width="6.50390625" style="0" bestFit="1" customWidth="1"/>
    <col min="51" max="51" width="7.50390625" style="0" bestFit="1" customWidth="1"/>
    <col min="52" max="52" width="6.125" style="0" bestFit="1" customWidth="1"/>
    <col min="53" max="54" width="6.50390625" style="0" bestFit="1" customWidth="1"/>
    <col min="55" max="55" width="6.125" style="0" bestFit="1" customWidth="1"/>
    <col min="56" max="56" width="7.50390625" style="0" bestFit="1" customWidth="1"/>
    <col min="57" max="57" width="6.125" style="0" bestFit="1" customWidth="1"/>
    <col min="58" max="58" width="6.50390625" style="0" bestFit="1" customWidth="1"/>
    <col min="59" max="62" width="6.125" style="0" bestFit="1" customWidth="1"/>
    <col min="63" max="63" width="7.50390625" style="0" bestFit="1" customWidth="1"/>
    <col min="64" max="67" width="6.125" style="0" bestFit="1" customWidth="1"/>
    <col min="68" max="68" width="7.50390625" style="0" bestFit="1" customWidth="1"/>
    <col min="69" max="71" width="6.125" style="0" bestFit="1" customWidth="1"/>
  </cols>
  <sheetData>
    <row r="1" spans="9:10" ht="12.75">
      <c r="I1" s="9" t="s">
        <v>20</v>
      </c>
      <c r="J1" t="s">
        <v>11</v>
      </c>
    </row>
    <row r="2" spans="3:10" ht="12.75"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21</v>
      </c>
      <c r="J2" s="3" t="s">
        <v>12</v>
      </c>
    </row>
    <row r="3" spans="3:55" s="3" customFormat="1" ht="12.75">
      <c r="C3" s="3">
        <v>42625</v>
      </c>
      <c r="D3" s="3">
        <v>42626</v>
      </c>
      <c r="E3" s="4">
        <v>47538</v>
      </c>
      <c r="F3" s="3">
        <v>50439</v>
      </c>
      <c r="G3" s="3" t="s">
        <v>2</v>
      </c>
      <c r="H3" s="3" t="s">
        <v>1</v>
      </c>
      <c r="I3" s="9" t="s">
        <v>23</v>
      </c>
      <c r="J3" s="3" t="s">
        <v>13</v>
      </c>
      <c r="AK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10" ht="12.75">
      <c r="B4" s="1">
        <v>1</v>
      </c>
      <c r="C4">
        <v>217</v>
      </c>
      <c r="D4">
        <v>219</v>
      </c>
      <c r="E4">
        <v>224</v>
      </c>
      <c r="F4">
        <v>222</v>
      </c>
      <c r="G4">
        <v>214</v>
      </c>
      <c r="H4">
        <v>214</v>
      </c>
      <c r="I4">
        <v>221.2</v>
      </c>
      <c r="J4">
        <v>234</v>
      </c>
    </row>
    <row r="5" spans="2:10" ht="12.75">
      <c r="B5" s="1">
        <v>3</v>
      </c>
      <c r="C5">
        <v>33</v>
      </c>
      <c r="D5">
        <v>33.2</v>
      </c>
      <c r="E5">
        <v>33.9</v>
      </c>
      <c r="F5">
        <v>32.5</v>
      </c>
      <c r="G5">
        <v>31.3</v>
      </c>
      <c r="H5">
        <v>32.9</v>
      </c>
      <c r="I5">
        <v>32.9</v>
      </c>
      <c r="J5">
        <v>36</v>
      </c>
    </row>
    <row r="6" spans="2:6" ht="12.75">
      <c r="B6" s="1">
        <v>4</v>
      </c>
      <c r="D6">
        <v>25.5</v>
      </c>
      <c r="E6">
        <v>25.6</v>
      </c>
      <c r="F6">
        <v>25.4</v>
      </c>
    </row>
    <row r="7" spans="2:10" ht="12.75">
      <c r="B7" s="1">
        <v>5</v>
      </c>
      <c r="C7">
        <v>49.1</v>
      </c>
      <c r="D7">
        <v>49</v>
      </c>
      <c r="E7">
        <v>46</v>
      </c>
      <c r="F7">
        <v>48</v>
      </c>
      <c r="G7">
        <v>46.2</v>
      </c>
      <c r="H7">
        <v>48</v>
      </c>
      <c r="I7">
        <v>49.6</v>
      </c>
      <c r="J7">
        <v>52</v>
      </c>
    </row>
    <row r="8" spans="2:9" ht="12.75">
      <c r="B8" s="1">
        <v>6</v>
      </c>
      <c r="C8">
        <v>34.5</v>
      </c>
      <c r="D8">
        <v>35</v>
      </c>
      <c r="E8">
        <v>35</v>
      </c>
      <c r="F8">
        <v>32</v>
      </c>
      <c r="G8">
        <v>34.1</v>
      </c>
      <c r="H8">
        <v>31.4</v>
      </c>
      <c r="I8">
        <v>35.3</v>
      </c>
    </row>
    <row r="9" spans="2:10" ht="12.75">
      <c r="B9" s="1">
        <v>10</v>
      </c>
      <c r="C9">
        <v>44.5</v>
      </c>
      <c r="D9">
        <v>44</v>
      </c>
      <c r="E9">
        <v>44.4</v>
      </c>
      <c r="F9">
        <v>45.9</v>
      </c>
      <c r="G9">
        <v>43.6</v>
      </c>
      <c r="H9">
        <v>45.7</v>
      </c>
      <c r="I9">
        <v>44.1</v>
      </c>
      <c r="J9">
        <v>46.5</v>
      </c>
    </row>
    <row r="10" spans="2:10" ht="12.75">
      <c r="B10" s="1">
        <v>11</v>
      </c>
      <c r="C10">
        <v>48.5</v>
      </c>
      <c r="D10">
        <v>48</v>
      </c>
      <c r="E10">
        <v>46</v>
      </c>
      <c r="F10">
        <v>44</v>
      </c>
      <c r="G10">
        <v>44.3</v>
      </c>
      <c r="H10">
        <v>44</v>
      </c>
      <c r="I10">
        <v>46.4</v>
      </c>
      <c r="J10">
        <v>49</v>
      </c>
    </row>
    <row r="11" spans="2:9" ht="12.75">
      <c r="B11" s="1">
        <v>12</v>
      </c>
      <c r="C11">
        <v>37</v>
      </c>
      <c r="D11">
        <v>37.5</v>
      </c>
      <c r="E11">
        <v>36.2</v>
      </c>
      <c r="F11">
        <v>35.4</v>
      </c>
      <c r="G11">
        <v>35.1</v>
      </c>
      <c r="H11">
        <v>35.7</v>
      </c>
      <c r="I11">
        <v>35.4</v>
      </c>
    </row>
    <row r="12" spans="2:9" ht="12.75">
      <c r="B12" s="1">
        <v>13</v>
      </c>
      <c r="C12">
        <v>29.5</v>
      </c>
      <c r="D12">
        <v>28.5</v>
      </c>
      <c r="E12">
        <v>27.8</v>
      </c>
      <c r="F12">
        <v>28</v>
      </c>
      <c r="G12">
        <v>26.4</v>
      </c>
      <c r="H12">
        <v>27.8</v>
      </c>
      <c r="I12">
        <v>28</v>
      </c>
    </row>
    <row r="13" spans="2:9" ht="12.75">
      <c r="B13" s="1">
        <v>14</v>
      </c>
      <c r="C13">
        <v>30.5</v>
      </c>
      <c r="D13">
        <v>30.7</v>
      </c>
      <c r="E13">
        <v>30.7</v>
      </c>
      <c r="F13">
        <v>29.7</v>
      </c>
      <c r="G13">
        <v>29.1</v>
      </c>
      <c r="H13">
        <v>29.2</v>
      </c>
      <c r="I13">
        <v>30.1</v>
      </c>
    </row>
    <row r="14" spans="2:9" ht="12.75">
      <c r="B14" s="1">
        <v>7</v>
      </c>
      <c r="C14">
        <v>40.5</v>
      </c>
      <c r="D14">
        <v>40.2</v>
      </c>
      <c r="E14">
        <v>39.5</v>
      </c>
      <c r="F14">
        <v>36.2</v>
      </c>
      <c r="G14">
        <v>38.9</v>
      </c>
      <c r="H14">
        <v>39.4</v>
      </c>
      <c r="I14">
        <v>39.1</v>
      </c>
    </row>
    <row r="15" spans="2:9" ht="12.75">
      <c r="B15" s="1">
        <v>8</v>
      </c>
      <c r="C15">
        <v>16.5</v>
      </c>
      <c r="D15">
        <v>16.4</v>
      </c>
      <c r="E15">
        <v>13.8</v>
      </c>
      <c r="F15">
        <v>14.5</v>
      </c>
      <c r="G15">
        <v>15</v>
      </c>
      <c r="H15">
        <v>15.7</v>
      </c>
      <c r="I15">
        <v>14.8</v>
      </c>
    </row>
    <row r="16" spans="1:55" s="1" customFormat="1" ht="12.75">
      <c r="A16" s="11" t="s">
        <v>0</v>
      </c>
      <c r="C16" s="5">
        <f aca="true" t="shared" si="0" ref="C16:H16">C3</f>
        <v>42625</v>
      </c>
      <c r="D16" s="5">
        <f t="shared" si="0"/>
        <v>42626</v>
      </c>
      <c r="E16" s="5">
        <f t="shared" si="0"/>
        <v>47538</v>
      </c>
      <c r="F16" s="5">
        <f t="shared" si="0"/>
        <v>50439</v>
      </c>
      <c r="G16" s="5" t="str">
        <f t="shared" si="0"/>
        <v>62201 v</v>
      </c>
      <c r="H16" s="5" t="str">
        <f t="shared" si="0"/>
        <v>62725 v</v>
      </c>
      <c r="I16" s="10" t="str">
        <f>I3</f>
        <v>Nat. Trap </v>
      </c>
      <c r="J16" s="5" t="str">
        <f>J3</f>
        <v>Bagget ranch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12">
        <v>2.322718197122964</v>
      </c>
      <c r="B17" s="1">
        <v>1</v>
      </c>
      <c r="C17" s="2">
        <f aca="true" t="shared" si="1" ref="C17:H28">LOG10(C4)-$A17</f>
        <v>0.013741536725565773</v>
      </c>
      <c r="D17" s="2">
        <f t="shared" si="1"/>
        <v>0.017725917717154704</v>
      </c>
      <c r="E17" s="2">
        <f t="shared" si="1"/>
        <v>0.027529821211198957</v>
      </c>
      <c r="F17" s="2">
        <f t="shared" si="1"/>
        <v>0.02363477732767505</v>
      </c>
      <c r="G17" s="2">
        <f t="shared" si="1"/>
        <v>0.007695576226227185</v>
      </c>
      <c r="H17" s="2">
        <f t="shared" si="1"/>
        <v>0.007695576226227185</v>
      </c>
      <c r="I17" s="2">
        <f aca="true" t="shared" si="2" ref="I17:I28">LOG10(I4)-$A17</f>
        <v>0.022066925509697022</v>
      </c>
      <c r="J17" s="2">
        <f>LOG10(J4)-$A17</f>
        <v>0.046497660287179166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.75">
      <c r="A18" s="12">
        <v>1.4235283419024747</v>
      </c>
      <c r="B18" s="1">
        <v>3</v>
      </c>
      <c r="C18" s="2">
        <f t="shared" si="1"/>
        <v>0.09498559797541284</v>
      </c>
      <c r="D18" s="2">
        <f t="shared" si="1"/>
        <v>0.09760974180156157</v>
      </c>
      <c r="E18" s="2">
        <f t="shared" si="1"/>
        <v>0.10667135630060742</v>
      </c>
      <c r="F18" s="2">
        <f t="shared" si="1"/>
        <v>0.08835501907639975</v>
      </c>
      <c r="G18" s="2">
        <f t="shared" si="1"/>
        <v>0.07201599564397387</v>
      </c>
      <c r="H18" s="2">
        <f t="shared" si="1"/>
        <v>0.09366755604749955</v>
      </c>
      <c r="I18" s="2">
        <f t="shared" si="2"/>
        <v>0.09366755604749955</v>
      </c>
      <c r="J18" s="2">
        <f>LOG10(J5)-$A18</f>
        <v>0.13277415886481259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.75">
      <c r="A19" s="12">
        <v>1.329011917768204</v>
      </c>
      <c r="B19" s="1">
        <v>4</v>
      </c>
      <c r="C19" s="2"/>
      <c r="D19" s="2">
        <f t="shared" si="1"/>
        <v>0.07752826266575119</v>
      </c>
      <c r="E19" s="2">
        <f t="shared" si="1"/>
        <v>0.07922804754364554</v>
      </c>
      <c r="F19" s="2">
        <f t="shared" si="1"/>
        <v>0.07582179885173401</v>
      </c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.75">
      <c r="A20" s="12">
        <v>1.6286707336010562</v>
      </c>
      <c r="B20" s="1">
        <v>5</v>
      </c>
      <c r="C20" s="2">
        <f t="shared" si="1"/>
        <v>0.062410758521912246</v>
      </c>
      <c r="D20" s="2">
        <f t="shared" si="1"/>
        <v>0.06152534642745744</v>
      </c>
      <c r="E20" s="2">
        <f t="shared" si="1"/>
        <v>0.03408709808051791</v>
      </c>
      <c r="F20" s="2">
        <f t="shared" si="1"/>
        <v>0.052570503774530986</v>
      </c>
      <c r="G20" s="2">
        <f t="shared" si="1"/>
        <v>0.03597124195506929</v>
      </c>
      <c r="H20" s="2">
        <f t="shared" si="1"/>
        <v>0.052570503774530986</v>
      </c>
      <c r="I20" s="2">
        <f t="shared" si="2"/>
        <v>0.06681094288914124</v>
      </c>
      <c r="J20" s="2">
        <f>LOG10(J7)-$A20</f>
        <v>0.08733261003374304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.75">
      <c r="A21" s="12">
        <v>1.4284699409124848</v>
      </c>
      <c r="B21" s="1">
        <v>6</v>
      </c>
      <c r="C21" s="2">
        <f t="shared" si="1"/>
        <v>0.10934915416078939</v>
      </c>
      <c r="D21" s="2">
        <f t="shared" si="1"/>
        <v>0.11559810343779087</v>
      </c>
      <c r="E21" s="2">
        <f t="shared" si="1"/>
        <v>0.11559810343779087</v>
      </c>
      <c r="F21" s="2">
        <f t="shared" si="1"/>
        <v>0.07668003740742124</v>
      </c>
      <c r="G21" s="2">
        <f t="shared" si="1"/>
        <v>0.10428443808001298</v>
      </c>
      <c r="H21" s="2">
        <f t="shared" si="1"/>
        <v>0.06845970716073002</v>
      </c>
      <c r="I21" s="2">
        <f t="shared" si="2"/>
        <v>0.11930476447533778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12">
        <v>1.588291029859925</v>
      </c>
      <c r="B22" s="1">
        <v>10</v>
      </c>
      <c r="C22" s="2">
        <f t="shared" si="1"/>
        <v>0.06006898112100645</v>
      </c>
      <c r="D22" s="2">
        <f t="shared" si="1"/>
        <v>0.05516164662626233</v>
      </c>
      <c r="E22" s="2">
        <f t="shared" si="1"/>
        <v>0.059091940254694775</v>
      </c>
      <c r="F22" s="2">
        <f t="shared" si="1"/>
        <v>0.07352165567733615</v>
      </c>
      <c r="G22" s="2">
        <f t="shared" si="1"/>
        <v>0.05119545940866099</v>
      </c>
      <c r="H22" s="2">
        <f t="shared" si="1"/>
        <v>0.0716251702099251</v>
      </c>
      <c r="I22" s="2">
        <f t="shared" si="2"/>
        <v>0.05614755960791351</v>
      </c>
      <c r="J22" s="2">
        <f>LOG10(J9)-$A22</f>
        <v>0.07916192303002889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.75">
      <c r="A23" s="12">
        <v>1.5857718008670618</v>
      </c>
      <c r="B23" s="1">
        <v>11</v>
      </c>
      <c r="C23" s="2">
        <f t="shared" si="1"/>
        <v>0.09996993773520191</v>
      </c>
      <c r="D23" s="2">
        <f t="shared" si="1"/>
        <v>0.09546943650852535</v>
      </c>
      <c r="E23" s="2">
        <f t="shared" si="1"/>
        <v>0.07698603081451227</v>
      </c>
      <c r="F23" s="2">
        <f t="shared" si="1"/>
        <v>0.057680875619125604</v>
      </c>
      <c r="G23" s="2">
        <f t="shared" si="1"/>
        <v>0.0606319253560077</v>
      </c>
      <c r="H23" s="2">
        <f t="shared" si="1"/>
        <v>0.057680875619125604</v>
      </c>
      <c r="I23" s="2">
        <f t="shared" si="2"/>
        <v>0.08074617968781905</v>
      </c>
      <c r="J23" s="2">
        <f>LOG10(J10)-$A23</f>
        <v>0.1044242791614518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2.75">
      <c r="A24" s="12">
        <v>1.471038669927324</v>
      </c>
      <c r="B24" s="1">
        <v>12</v>
      </c>
      <c r="C24" s="2">
        <f t="shared" si="1"/>
        <v>0.09716305413967108</v>
      </c>
      <c r="D24" s="2">
        <f t="shared" si="1"/>
        <v>0.10299259780039494</v>
      </c>
      <c r="E24" s="2">
        <f t="shared" si="1"/>
        <v>0.0876699006058419</v>
      </c>
      <c r="F24" s="2">
        <f t="shared" si="1"/>
        <v>0.07796459209846396</v>
      </c>
      <c r="G24" s="2">
        <f t="shared" si="1"/>
        <v>0.07426844653850018</v>
      </c>
      <c r="H24" s="2">
        <f t="shared" si="1"/>
        <v>0.08162954618486928</v>
      </c>
      <c r="I24" s="2">
        <f t="shared" si="2"/>
        <v>0.07796459209846396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2.75">
      <c r="A25" s="12">
        <v>1.38232763007427</v>
      </c>
      <c r="B25" s="1">
        <v>13</v>
      </c>
      <c r="C25" s="2">
        <f t="shared" si="1"/>
        <v>0.08749438590389302</v>
      </c>
      <c r="D25" s="2">
        <f t="shared" si="1"/>
        <v>0.07251722993424026</v>
      </c>
      <c r="E25" s="2">
        <f t="shared" si="1"/>
        <v>0.061717165843806265</v>
      </c>
      <c r="F25" s="2">
        <f t="shared" si="1"/>
        <v>0.06483040126794926</v>
      </c>
      <c r="G25" s="2">
        <f t="shared" si="1"/>
        <v>0.039276296795561105</v>
      </c>
      <c r="H25" s="2">
        <f t="shared" si="1"/>
        <v>0.061717165843806265</v>
      </c>
      <c r="I25" s="2">
        <f t="shared" si="2"/>
        <v>0.06483040126794926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2.75">
      <c r="A26" s="12">
        <v>1.411967837831093</v>
      </c>
      <c r="B26" s="1">
        <v>14</v>
      </c>
      <c r="C26" s="2">
        <f t="shared" si="1"/>
        <v>0.07233200151569297</v>
      </c>
      <c r="D26" s="2">
        <f t="shared" si="1"/>
        <v>0.0751705376460936</v>
      </c>
      <c r="E26" s="2">
        <f t="shared" si="1"/>
        <v>0.0751705376460936</v>
      </c>
      <c r="F26" s="2">
        <f t="shared" si="1"/>
        <v>0.06078861148611936</v>
      </c>
      <c r="G26" s="2">
        <f t="shared" si="1"/>
        <v>0.05192515115481444</v>
      </c>
      <c r="H26" s="2">
        <f t="shared" si="1"/>
        <v>0.05341501361732526</v>
      </c>
      <c r="I26" s="2">
        <f t="shared" si="2"/>
        <v>0.06659865776275042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>
      <c r="A27" s="12">
        <v>1.5308177225751811</v>
      </c>
      <c r="B27" s="1">
        <v>7</v>
      </c>
      <c r="C27" s="2">
        <f t="shared" si="1"/>
        <v>0.07663730063948737</v>
      </c>
      <c r="D27" s="2">
        <f t="shared" si="1"/>
        <v>0.07340833050928897</v>
      </c>
      <c r="E27" s="2">
        <f t="shared" si="1"/>
        <v>0.06577937305127901</v>
      </c>
      <c r="F27" s="2">
        <f t="shared" si="1"/>
        <v>0.027890847957984688</v>
      </c>
      <c r="G27" s="2">
        <f t="shared" si="1"/>
        <v>0.05913187875052661</v>
      </c>
      <c r="H27" s="2">
        <f t="shared" si="1"/>
        <v>0.06467849925039304</v>
      </c>
      <c r="I27" s="2">
        <f t="shared" si="2"/>
        <v>0.06135903482068561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12">
        <v>1.0924544364730981</v>
      </c>
      <c r="B28" s="1">
        <v>8</v>
      </c>
      <c r="C28" s="2">
        <f t="shared" si="1"/>
        <v>0.12502950774080812</v>
      </c>
      <c r="D28" s="2">
        <f t="shared" si="1"/>
        <v>0.1223894115745996</v>
      </c>
      <c r="E28" s="2">
        <f t="shared" si="1"/>
        <v>0.04742464992813833</v>
      </c>
      <c r="F28" s="2">
        <f t="shared" si="1"/>
        <v>0.06891356576187668</v>
      </c>
      <c r="G28" s="2">
        <f t="shared" si="1"/>
        <v>0.0836368225825832</v>
      </c>
      <c r="H28" s="2">
        <f t="shared" si="1"/>
        <v>0.10344521593613565</v>
      </c>
      <c r="I28" s="2">
        <f t="shared" si="2"/>
        <v>0.07780727892185935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:13" ht="12.75"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8</v>
      </c>
      <c r="I29" s="6"/>
      <c r="J29" s="6" t="s">
        <v>22</v>
      </c>
      <c r="K29" s="6" t="s">
        <v>9</v>
      </c>
      <c r="L29" s="6" t="s">
        <v>10</v>
      </c>
      <c r="M29" s="6" t="s">
        <v>24</v>
      </c>
    </row>
    <row r="30" spans="2:13" ht="12.75">
      <c r="B30" s="1">
        <v>1</v>
      </c>
      <c r="C30">
        <f aca="true" t="shared" si="3" ref="C30:C41">COUNT(C4:I4)</f>
        <v>7</v>
      </c>
      <c r="D30" s="7">
        <f aca="true" t="shared" si="4" ref="D30:D41">AVERAGE(C4:I4)</f>
        <v>218.74285714285716</v>
      </c>
      <c r="E30">
        <f aca="true" t="shared" si="5" ref="E30:E41">MIN(C4:I4)</f>
        <v>214</v>
      </c>
      <c r="F30">
        <f aca="true" t="shared" si="6" ref="F30:F41">MAX(C4:I4)</f>
        <v>224</v>
      </c>
      <c r="G30" s="8">
        <f aca="true" t="shared" si="7" ref="G30:G41">STDEV(C4:I4)</f>
        <v>3.9237979657719833</v>
      </c>
      <c r="H30" s="8">
        <f aca="true" t="shared" si="8" ref="H30:H41">G30*100/D30</f>
        <v>1.7937947858153003</v>
      </c>
      <c r="I30">
        <v>1</v>
      </c>
      <c r="J30" s="2">
        <f aca="true" t="shared" si="9" ref="J30:J41">LOG10(D30)-$A17</f>
        <v>0.0172156832955479</v>
      </c>
      <c r="K30" s="2">
        <f aca="true" t="shared" si="10" ref="K30:K41">LOG10(E30)-$A17</f>
        <v>0.007695576226227185</v>
      </c>
      <c r="L30" s="2">
        <f aca="true" t="shared" si="11" ref="L30:L41">LOG10(F30)-$A17</f>
        <v>0.027529821211198957</v>
      </c>
      <c r="M30" s="2">
        <v>0.02352818441562654</v>
      </c>
    </row>
    <row r="31" spans="2:13" ht="12.75">
      <c r="B31" s="1">
        <v>3</v>
      </c>
      <c r="C31">
        <f t="shared" si="3"/>
        <v>7</v>
      </c>
      <c r="D31" s="7">
        <f t="shared" si="4"/>
        <v>32.81428571428572</v>
      </c>
      <c r="E31">
        <f t="shared" si="5"/>
        <v>31.3</v>
      </c>
      <c r="F31">
        <f t="shared" si="6"/>
        <v>33.9</v>
      </c>
      <c r="G31" s="8">
        <f t="shared" si="7"/>
        <v>0.792524597785349</v>
      </c>
      <c r="H31" s="8">
        <f t="shared" si="8"/>
        <v>2.415181621461664</v>
      </c>
      <c r="I31">
        <v>3</v>
      </c>
      <c r="J31" s="2">
        <f t="shared" si="9"/>
        <v>0.09253461327829449</v>
      </c>
      <c r="K31" s="2">
        <f t="shared" si="10"/>
        <v>0.07201599564397387</v>
      </c>
      <c r="L31" s="2">
        <f t="shared" si="11"/>
        <v>0.10667135630060742</v>
      </c>
      <c r="M31" s="2">
        <v>0.10598067230529495</v>
      </c>
    </row>
    <row r="32" spans="2:13" ht="12.75">
      <c r="B32" s="1">
        <v>4</v>
      </c>
      <c r="C32">
        <f t="shared" si="3"/>
        <v>3</v>
      </c>
      <c r="D32" s="7">
        <f t="shared" si="4"/>
        <v>25.5</v>
      </c>
      <c r="E32">
        <f t="shared" si="5"/>
        <v>25.4</v>
      </c>
      <c r="F32">
        <f t="shared" si="6"/>
        <v>25.6</v>
      </c>
      <c r="G32" s="8">
        <f t="shared" si="7"/>
        <v>0.09999999999995453</v>
      </c>
      <c r="H32" s="8">
        <f t="shared" si="8"/>
        <v>0.39215686274491973</v>
      </c>
      <c r="I32">
        <v>4</v>
      </c>
      <c r="J32" s="2">
        <f t="shared" si="9"/>
        <v>0.07752826266575119</v>
      </c>
      <c r="K32" s="2">
        <f t="shared" si="10"/>
        <v>0.07582179885173401</v>
      </c>
      <c r="L32" s="2">
        <f t="shared" si="11"/>
        <v>0.07922804754364554</v>
      </c>
      <c r="M32" s="2">
        <v>0.09108469125611007</v>
      </c>
    </row>
    <row r="33" spans="2:13" ht="12.75">
      <c r="B33" s="1">
        <v>5</v>
      </c>
      <c r="C33">
        <f t="shared" si="3"/>
        <v>7</v>
      </c>
      <c r="D33" s="7">
        <f t="shared" si="4"/>
        <v>47.98571428571429</v>
      </c>
      <c r="E33">
        <f t="shared" si="5"/>
        <v>46</v>
      </c>
      <c r="F33">
        <f t="shared" si="6"/>
        <v>49.6</v>
      </c>
      <c r="G33" s="8">
        <f t="shared" si="7"/>
        <v>1.4147185484851124</v>
      </c>
      <c r="H33" s="8">
        <f t="shared" si="8"/>
        <v>2.9482077521273555</v>
      </c>
      <c r="I33">
        <v>5</v>
      </c>
      <c r="J33" s="2">
        <f t="shared" si="9"/>
        <v>0.052441230226351276</v>
      </c>
      <c r="K33" s="2">
        <f t="shared" si="10"/>
        <v>0.03408709808051791</v>
      </c>
      <c r="L33" s="2">
        <f t="shared" si="11"/>
        <v>0.06681094288914124</v>
      </c>
      <c r="M33" s="2">
        <v>0.04897710173126257</v>
      </c>
    </row>
    <row r="34" spans="2:13" ht="12.75">
      <c r="B34" s="1">
        <v>6</v>
      </c>
      <c r="C34">
        <f t="shared" si="3"/>
        <v>7</v>
      </c>
      <c r="D34" s="7">
        <f t="shared" si="4"/>
        <v>33.9</v>
      </c>
      <c r="E34">
        <f t="shared" si="5"/>
        <v>31.4</v>
      </c>
      <c r="F34">
        <f t="shared" si="6"/>
        <v>35.3</v>
      </c>
      <c r="G34" s="8">
        <f t="shared" si="7"/>
        <v>1.5620499351813</v>
      </c>
      <c r="H34" s="8">
        <f t="shared" si="8"/>
        <v>4.607816917938939</v>
      </c>
      <c r="I34">
        <v>6</v>
      </c>
      <c r="J34" s="2">
        <f t="shared" si="9"/>
        <v>0.1017297572905973</v>
      </c>
      <c r="K34" s="2">
        <f t="shared" si="10"/>
        <v>0.06845970716073002</v>
      </c>
      <c r="L34" s="2">
        <f t="shared" si="11"/>
        <v>0.11930476447533778</v>
      </c>
      <c r="M34" s="2">
        <v>0.06263682918387681</v>
      </c>
    </row>
    <row r="35" spans="2:13" ht="12.75">
      <c r="B35" s="1">
        <v>10</v>
      </c>
      <c r="C35">
        <f t="shared" si="3"/>
        <v>7</v>
      </c>
      <c r="D35" s="7">
        <f t="shared" si="4"/>
        <v>44.60000000000001</v>
      </c>
      <c r="E35">
        <f t="shared" si="5"/>
        <v>43.6</v>
      </c>
      <c r="F35">
        <f t="shared" si="6"/>
        <v>45.9</v>
      </c>
      <c r="G35" s="8">
        <f t="shared" si="7"/>
        <v>0.8717797887077383</v>
      </c>
      <c r="H35" s="8">
        <f t="shared" si="8"/>
        <v>1.9546632033805786</v>
      </c>
      <c r="I35">
        <v>10</v>
      </c>
      <c r="J35" s="2">
        <f t="shared" si="9"/>
        <v>0.06104382885221682</v>
      </c>
      <c r="K35" s="2">
        <f t="shared" si="10"/>
        <v>0.05119545940866099</v>
      </c>
      <c r="L35" s="2">
        <f t="shared" si="11"/>
        <v>0.07352165567733615</v>
      </c>
      <c r="M35" s="2">
        <v>0.03598250203716802</v>
      </c>
    </row>
    <row r="36" spans="2:13" ht="12.75">
      <c r="B36" s="1">
        <v>11</v>
      </c>
      <c r="C36">
        <f t="shared" si="3"/>
        <v>7</v>
      </c>
      <c r="D36" s="7">
        <f t="shared" si="4"/>
        <v>45.885714285714286</v>
      </c>
      <c r="E36">
        <f t="shared" si="5"/>
        <v>44</v>
      </c>
      <c r="F36">
        <f t="shared" si="6"/>
        <v>48.5</v>
      </c>
      <c r="G36" s="8">
        <f t="shared" si="7"/>
        <v>1.880096248802754</v>
      </c>
      <c r="H36" s="8">
        <f t="shared" si="8"/>
        <v>4.097345498636138</v>
      </c>
      <c r="I36">
        <v>11</v>
      </c>
      <c r="J36" s="2">
        <f t="shared" si="9"/>
        <v>0.0759056957253248</v>
      </c>
      <c r="K36" s="2">
        <f t="shared" si="10"/>
        <v>0.057680875619125604</v>
      </c>
      <c r="L36" s="2">
        <f t="shared" si="11"/>
        <v>0.09996993773520191</v>
      </c>
      <c r="M36" s="2">
        <v>0.044968304101817846</v>
      </c>
    </row>
    <row r="37" spans="2:13" ht="12.75">
      <c r="B37" s="1">
        <v>12</v>
      </c>
      <c r="C37">
        <f t="shared" si="3"/>
        <v>7</v>
      </c>
      <c r="D37" s="7">
        <f t="shared" si="4"/>
        <v>36.04285714285714</v>
      </c>
      <c r="E37">
        <f t="shared" si="5"/>
        <v>35.1</v>
      </c>
      <c r="F37">
        <f t="shared" si="6"/>
        <v>37.5</v>
      </c>
      <c r="G37" s="8">
        <f t="shared" si="7"/>
        <v>0.903432607442672</v>
      </c>
      <c r="H37" s="8">
        <f t="shared" si="8"/>
        <v>2.5065510313510524</v>
      </c>
      <c r="I37">
        <v>12</v>
      </c>
      <c r="J37" s="2">
        <f t="shared" si="9"/>
        <v>0.08578054057599371</v>
      </c>
      <c r="K37" s="2">
        <f t="shared" si="10"/>
        <v>0.07426844653850018</v>
      </c>
      <c r="L37" s="2">
        <f t="shared" si="11"/>
        <v>0.10299259780039494</v>
      </c>
      <c r="M37" s="2">
        <v>0.042112402857459985</v>
      </c>
    </row>
    <row r="38" spans="2:13" ht="12.75">
      <c r="B38" s="1">
        <v>13</v>
      </c>
      <c r="C38">
        <f t="shared" si="3"/>
        <v>7</v>
      </c>
      <c r="D38" s="7">
        <f t="shared" si="4"/>
        <v>28</v>
      </c>
      <c r="E38">
        <f t="shared" si="5"/>
        <v>26.4</v>
      </c>
      <c r="F38">
        <f t="shared" si="6"/>
        <v>29.5</v>
      </c>
      <c r="G38" s="8">
        <f t="shared" si="7"/>
        <v>0.9255628917943508</v>
      </c>
      <c r="H38" s="8">
        <f t="shared" si="8"/>
        <v>3.305581756408396</v>
      </c>
      <c r="I38">
        <v>13</v>
      </c>
      <c r="J38" s="2">
        <f t="shared" si="9"/>
        <v>0.06483040126794926</v>
      </c>
      <c r="K38" s="2">
        <f t="shared" si="10"/>
        <v>0.039276296795561105</v>
      </c>
      <c r="L38" s="2">
        <f t="shared" si="11"/>
        <v>0.08749438590389302</v>
      </c>
      <c r="M38" s="2">
        <v>0.04461618875863582</v>
      </c>
    </row>
    <row r="39" spans="2:13" ht="12.75">
      <c r="B39" s="1">
        <v>14</v>
      </c>
      <c r="C39">
        <f t="shared" si="3"/>
        <v>7</v>
      </c>
      <c r="D39" s="7">
        <f t="shared" si="4"/>
        <v>30</v>
      </c>
      <c r="E39">
        <f t="shared" si="5"/>
        <v>29.1</v>
      </c>
      <c r="F39">
        <f t="shared" si="6"/>
        <v>30.7</v>
      </c>
      <c r="G39" s="8">
        <f t="shared" si="7"/>
        <v>0.6806859285554847</v>
      </c>
      <c r="H39" s="8">
        <f t="shared" si="8"/>
        <v>2.268953095184949</v>
      </c>
      <c r="I39">
        <v>14</v>
      </c>
      <c r="J39" s="2">
        <f t="shared" si="9"/>
        <v>0.06515341688856946</v>
      </c>
      <c r="K39" s="2">
        <f t="shared" si="10"/>
        <v>0.05192515115481444</v>
      </c>
      <c r="L39" s="2">
        <f t="shared" si="11"/>
        <v>0.0751705376460936</v>
      </c>
      <c r="M39" s="2">
        <v>0.04931489308437098</v>
      </c>
    </row>
    <row r="40" spans="2:13" ht="12.75">
      <c r="B40" s="1">
        <v>7</v>
      </c>
      <c r="C40">
        <f t="shared" si="3"/>
        <v>7</v>
      </c>
      <c r="D40" s="7">
        <f t="shared" si="4"/>
        <v>39.114285714285714</v>
      </c>
      <c r="E40">
        <f t="shared" si="5"/>
        <v>36.2</v>
      </c>
      <c r="F40">
        <f t="shared" si="6"/>
        <v>40.5</v>
      </c>
      <c r="G40" s="8">
        <f t="shared" si="7"/>
        <v>1.406447737420482</v>
      </c>
      <c r="H40" s="8">
        <f t="shared" si="8"/>
        <v>3.595739284858792</v>
      </c>
      <c r="I40">
        <v>7</v>
      </c>
      <c r="J40" s="2">
        <f t="shared" si="9"/>
        <v>0.06151768120853318</v>
      </c>
      <c r="K40" s="2">
        <f t="shared" si="10"/>
        <v>0.027890847957984688</v>
      </c>
      <c r="L40" s="2">
        <f t="shared" si="11"/>
        <v>0.07663730063948737</v>
      </c>
      <c r="M40" s="2">
        <v>0.06329984245465559</v>
      </c>
    </row>
    <row r="41" spans="2:13" ht="12.75">
      <c r="B41" s="1">
        <v>8</v>
      </c>
      <c r="C41">
        <f t="shared" si="3"/>
        <v>7</v>
      </c>
      <c r="D41" s="7">
        <f t="shared" si="4"/>
        <v>15.242857142857144</v>
      </c>
      <c r="E41">
        <f t="shared" si="5"/>
        <v>13.8</v>
      </c>
      <c r="F41">
        <f t="shared" si="6"/>
        <v>16.5</v>
      </c>
      <c r="G41" s="8">
        <f t="shared" si="7"/>
        <v>1.0014275524755267</v>
      </c>
      <c r="H41" s="8">
        <f t="shared" si="8"/>
        <v>6.569815245856313</v>
      </c>
      <c r="I41">
        <v>8</v>
      </c>
      <c r="J41" s="2">
        <f t="shared" si="9"/>
        <v>0.09061194293711505</v>
      </c>
      <c r="K41" s="2">
        <f t="shared" si="10"/>
        <v>0.04742464992813833</v>
      </c>
      <c r="L41" s="2">
        <f t="shared" si="11"/>
        <v>0.12502950774080812</v>
      </c>
      <c r="M41" s="2">
        <v>0.08062895797835701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