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4620" yWindow="2680" windowWidth="14180" windowHeight="13000" tabRatio="308"/>
  </bookViews>
  <sheets>
    <sheet name="Feuil1" sheetId="1" r:id="rId1"/>
  </sheets>
  <definedNames>
    <definedName name="_xlnm.Print_Area" localSheetId="0">Feuil1!$B$3:$H$30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28" i="1"/>
  <c r="D43"/>
  <c r="J43"/>
  <c r="D42"/>
  <c r="J42"/>
  <c r="D41"/>
  <c r="J41"/>
  <c r="D40"/>
  <c r="J40"/>
  <c r="D39"/>
  <c r="J39"/>
  <c r="D38"/>
  <c r="J38"/>
  <c r="D37"/>
  <c r="J37"/>
  <c r="D36"/>
  <c r="J36"/>
  <c r="D35"/>
  <c r="J35"/>
  <c r="D34"/>
  <c r="J34"/>
  <c r="D33"/>
  <c r="J33"/>
  <c r="D32"/>
  <c r="J32"/>
  <c r="H18"/>
  <c r="I18"/>
  <c r="J18"/>
  <c r="K18"/>
  <c r="L18"/>
  <c r="M18"/>
  <c r="N18"/>
  <c r="O18"/>
  <c r="P18"/>
  <c r="Q18"/>
  <c r="R18"/>
  <c r="S18"/>
  <c r="H19"/>
  <c r="I19"/>
  <c r="J19"/>
  <c r="K19"/>
  <c r="L19"/>
  <c r="M19"/>
  <c r="N19"/>
  <c r="O19"/>
  <c r="P19"/>
  <c r="Q19"/>
  <c r="R19"/>
  <c r="S19"/>
  <c r="H20"/>
  <c r="J20"/>
  <c r="K20"/>
  <c r="L20"/>
  <c r="M20"/>
  <c r="N20"/>
  <c r="O20"/>
  <c r="P20"/>
  <c r="Q20"/>
  <c r="R20"/>
  <c r="S20"/>
  <c r="H21"/>
  <c r="I21"/>
  <c r="J21"/>
  <c r="K21"/>
  <c r="L21"/>
  <c r="M21"/>
  <c r="N21"/>
  <c r="O21"/>
  <c r="P21"/>
  <c r="Q21"/>
  <c r="R21"/>
  <c r="S21"/>
  <c r="H22"/>
  <c r="I22"/>
  <c r="J22"/>
  <c r="K22"/>
  <c r="L22"/>
  <c r="M22"/>
  <c r="N22"/>
  <c r="O22"/>
  <c r="P22"/>
  <c r="Q22"/>
  <c r="R22"/>
  <c r="S22"/>
  <c r="H23"/>
  <c r="I23"/>
  <c r="K23"/>
  <c r="L23"/>
  <c r="M23"/>
  <c r="N23"/>
  <c r="O23"/>
  <c r="P23"/>
  <c r="Q23"/>
  <c r="S23"/>
  <c r="H24"/>
  <c r="J24"/>
  <c r="K24"/>
  <c r="M24"/>
  <c r="O24"/>
  <c r="Q24"/>
  <c r="S24"/>
  <c r="J25"/>
  <c r="K25"/>
  <c r="M25"/>
  <c r="N25"/>
  <c r="O25"/>
  <c r="P25"/>
  <c r="Q25"/>
  <c r="R25"/>
  <c r="S25"/>
  <c r="I26"/>
  <c r="J26"/>
  <c r="K26"/>
  <c r="M26"/>
  <c r="N26"/>
  <c r="O26"/>
  <c r="Q26"/>
  <c r="S26"/>
  <c r="H27"/>
  <c r="J27"/>
  <c r="K27"/>
  <c r="M27"/>
  <c r="O27"/>
  <c r="Q27"/>
  <c r="S27"/>
  <c r="H28"/>
  <c r="J28"/>
  <c r="K28"/>
  <c r="M28"/>
  <c r="O28"/>
  <c r="Q28"/>
  <c r="S28"/>
  <c r="H29"/>
  <c r="I29"/>
  <c r="J29"/>
  <c r="K29"/>
  <c r="M29"/>
  <c r="O29"/>
  <c r="Q29"/>
  <c r="S29"/>
  <c r="H30"/>
  <c r="I30"/>
  <c r="J30"/>
  <c r="K30"/>
  <c r="M30"/>
  <c r="O30"/>
  <c r="Q30"/>
  <c r="S30"/>
  <c r="D30"/>
  <c r="D29"/>
  <c r="D28"/>
  <c r="D27"/>
  <c r="D26"/>
  <c r="D24"/>
  <c r="D23"/>
  <c r="D22"/>
  <c r="D21"/>
  <c r="D20"/>
  <c r="D19"/>
  <c r="D18"/>
  <c r="E23"/>
  <c r="F43"/>
  <c r="L43"/>
  <c r="E43"/>
  <c r="K43"/>
  <c r="G43"/>
  <c r="H43"/>
  <c r="C43"/>
  <c r="F42"/>
  <c r="L42"/>
  <c r="E42"/>
  <c r="K42"/>
  <c r="G42"/>
  <c r="H42"/>
  <c r="C42"/>
  <c r="F41"/>
  <c r="L41"/>
  <c r="E41"/>
  <c r="K41"/>
  <c r="G41"/>
  <c r="H41"/>
  <c r="C41"/>
  <c r="F40"/>
  <c r="L40"/>
  <c r="E40"/>
  <c r="K40"/>
  <c r="G40"/>
  <c r="H40"/>
  <c r="C40"/>
  <c r="F39"/>
  <c r="L39"/>
  <c r="E39"/>
  <c r="K39"/>
  <c r="G39"/>
  <c r="H39"/>
  <c r="C39"/>
  <c r="F38"/>
  <c r="L38"/>
  <c r="E38"/>
  <c r="K38"/>
  <c r="G38"/>
  <c r="H38"/>
  <c r="C38"/>
  <c r="F37"/>
  <c r="L37"/>
  <c r="E37"/>
  <c r="K37"/>
  <c r="G37"/>
  <c r="H37"/>
  <c r="C37"/>
  <c r="F36"/>
  <c r="L36"/>
  <c r="E36"/>
  <c r="K36"/>
  <c r="G36"/>
  <c r="H36"/>
  <c r="C36"/>
  <c r="F35"/>
  <c r="L35"/>
  <c r="E35"/>
  <c r="K35"/>
  <c r="G35"/>
  <c r="H35"/>
  <c r="C35"/>
  <c r="F34"/>
  <c r="L34"/>
  <c r="E34"/>
  <c r="K34"/>
  <c r="G34"/>
  <c r="H34"/>
  <c r="C34"/>
  <c r="F33"/>
  <c r="L33"/>
  <c r="E33"/>
  <c r="K33"/>
  <c r="G33"/>
  <c r="H33"/>
  <c r="C33"/>
  <c r="F32"/>
  <c r="L32"/>
  <c r="E32"/>
  <c r="K32"/>
  <c r="G32"/>
  <c r="H32"/>
  <c r="C32"/>
  <c r="F30"/>
  <c r="G30"/>
  <c r="F29"/>
  <c r="G29"/>
  <c r="F28"/>
  <c r="G28"/>
  <c r="F27"/>
  <c r="G27"/>
  <c r="F26"/>
  <c r="G26"/>
  <c r="C26"/>
  <c r="F25"/>
  <c r="G25"/>
  <c r="F24"/>
  <c r="G24"/>
  <c r="F23"/>
  <c r="G23"/>
  <c r="C23"/>
  <c r="F22"/>
  <c r="G22"/>
  <c r="C22"/>
  <c r="F21"/>
  <c r="G21"/>
  <c r="C21"/>
  <c r="F20"/>
  <c r="G20"/>
  <c r="C20"/>
  <c r="F19"/>
  <c r="G19"/>
  <c r="C19"/>
  <c r="F18"/>
  <c r="G18"/>
  <c r="C18"/>
  <c r="E18"/>
  <c r="E19"/>
  <c r="E20"/>
  <c r="E21"/>
  <c r="E22"/>
  <c r="E24"/>
  <c r="E27"/>
  <c r="E28"/>
  <c r="E29"/>
  <c r="E30"/>
</calcChain>
</file>

<file path=xl/sharedStrings.xml><?xml version="1.0" encoding="utf-8"?>
<sst xmlns="http://schemas.openxmlformats.org/spreadsheetml/2006/main" count="81" uniqueCount="50">
  <si>
    <t>Log10(E.h.o)</t>
  </si>
  <si>
    <t>R</t>
  </si>
  <si>
    <t>L</t>
  </si>
  <si>
    <t>n=32</t>
  </si>
  <si>
    <t>Sh 5</t>
  </si>
  <si>
    <t>A</t>
  </si>
  <si>
    <t>6592ter</t>
  </si>
  <si>
    <t>8128bis</t>
  </si>
  <si>
    <t>6516 bis</t>
  </si>
  <si>
    <t>Sh 0</t>
  </si>
  <si>
    <t>V-11</t>
  </si>
  <si>
    <t>6516-1</t>
  </si>
  <si>
    <t>6516-3</t>
  </si>
  <si>
    <t>n</t>
  </si>
  <si>
    <t>x</t>
  </si>
  <si>
    <t>min</t>
  </si>
  <si>
    <t>max</t>
  </si>
  <si>
    <t>s</t>
  </si>
  <si>
    <t>v</t>
  </si>
  <si>
    <t>D logmin</t>
  </si>
  <si>
    <t>Dlogmax</t>
  </si>
  <si>
    <t>Hay 1915</t>
  </si>
  <si>
    <t>Sh 6</t>
  </si>
  <si>
    <t>IV-18</t>
  </si>
  <si>
    <t>III-16</t>
  </si>
  <si>
    <t>IV-9</t>
  </si>
  <si>
    <t>I-17</t>
  </si>
  <si>
    <t>II-11</t>
  </si>
  <si>
    <t>6506-2</t>
  </si>
  <si>
    <t>6516-4</t>
  </si>
  <si>
    <t>6517x</t>
  </si>
  <si>
    <t>6520x</t>
  </si>
  <si>
    <t>6551x</t>
  </si>
  <si>
    <t>6794 H</t>
  </si>
  <si>
    <t>6796x</t>
  </si>
  <si>
    <t>8128-2</t>
  </si>
  <si>
    <t>A-34</t>
    <phoneticPr fontId="3"/>
  </si>
  <si>
    <t>B-34</t>
    <phoneticPr fontId="3"/>
  </si>
  <si>
    <t>[29]</t>
    <phoneticPr fontId="3"/>
  </si>
  <si>
    <t>A-20</t>
  </si>
  <si>
    <t>6516-2</t>
  </si>
  <si>
    <t>Dlogx</t>
    <phoneticPr fontId="3"/>
  </si>
  <si>
    <t>semi</t>
    <phoneticPr fontId="3"/>
  </si>
  <si>
    <t>4'</t>
    <phoneticPr fontId="3"/>
  </si>
  <si>
    <t>[51,6]</t>
    <phoneticPr fontId="3"/>
  </si>
  <si>
    <t>[33,1]</t>
    <phoneticPr fontId="3"/>
  </si>
  <si>
    <t>[30,5]</t>
    <phoneticPr fontId="3"/>
  </si>
  <si>
    <t>[52]</t>
    <phoneticPr fontId="3"/>
  </si>
  <si>
    <t>[45]</t>
    <phoneticPr fontId="3"/>
  </si>
  <si>
    <t>4'</t>
    <phoneticPr fontId="3"/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</si>
</sst>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9"/>
      <name val="Geneva"/>
    </font>
    <font>
      <b/>
      <sz val="9"/>
      <name val="Geneva"/>
    </font>
    <font>
      <sz val="9"/>
      <name val="Geneva"/>
    </font>
    <font>
      <sz val="8"/>
      <name val="Geneva"/>
    </font>
    <font>
      <sz val="9"/>
      <color indexed="10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top"/>
    </xf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2" fillId="0" borderId="0" xfId="0" applyFont="1" applyFill="1"/>
    <xf numFmtId="0" fontId="4" fillId="0" borderId="0" xfId="0" applyFont="1" applyAlignment="1">
      <alignment horizontal="left"/>
    </xf>
    <xf numFmtId="164" fontId="4" fillId="0" borderId="0" xfId="0" applyNumberFormat="1" applyFont="1"/>
    <xf numFmtId="0" fontId="4" fillId="0" borderId="0" xfId="0" applyFont="1" applyAlignment="1">
      <alignment horizontal="left" vertical="top"/>
    </xf>
    <xf numFmtId="165" fontId="4" fillId="0" borderId="0" xfId="0" applyNumberFormat="1" applyFont="1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 vertical="top"/>
    </xf>
    <xf numFmtId="0" fontId="2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165" fontId="2" fillId="0" borderId="0" xfId="0" applyNumberFormat="1" applyFont="1" applyFill="1"/>
    <xf numFmtId="165" fontId="0" fillId="0" borderId="0" xfId="0" applyNumberFormat="1" applyFill="1"/>
    <xf numFmtId="165" fontId="2" fillId="0" borderId="0" xfId="0" applyNumberFormat="1" applyFont="1" applyFill="1" applyAlignment="1">
      <alignment horizontal="right"/>
    </xf>
    <xf numFmtId="165" fontId="0" fillId="0" borderId="0" xfId="0" applyNumberFormat="1" applyFill="1" applyAlignment="1">
      <alignment horizontal="right"/>
    </xf>
    <xf numFmtId="0" fontId="4" fillId="0" borderId="0" xfId="0" applyFont="1" applyFill="1"/>
    <xf numFmtId="0" fontId="2" fillId="0" borderId="0" xfId="0" quotePrefix="1" applyFont="1" applyAlignment="1">
      <alignment horizontal="center"/>
    </xf>
    <xf numFmtId="0" fontId="2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0965392050439742"/>
          <c:y val="0.070671408575551"/>
          <c:w val="0.679417424177403"/>
          <c:h val="0.809187628190059"/>
        </c:manualLayout>
      </c:layout>
      <c:lineChart>
        <c:grouping val="standard"/>
        <c:ser>
          <c:idx val="0"/>
          <c:order val="0"/>
          <c:tx>
            <c:strRef>
              <c:f>Feuil1!$C$18</c:f>
              <c:strCache>
                <c:ptCount val="1"/>
                <c:pt idx="0">
                  <c:v>6516-1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Feuil1!$B$19:$B$28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Feuil1!$C$19:$C$28</c:f>
              <c:numCache>
                <c:formatCode>0.000</c:formatCode>
                <c:ptCount val="10"/>
                <c:pt idx="0">
                  <c:v>0.0467456468047418</c:v>
                </c:pt>
                <c:pt idx="1">
                  <c:v>0.053893041132242</c:v>
                </c:pt>
                <c:pt idx="2">
                  <c:v>0.07962644801578</c:v>
                </c:pt>
                <c:pt idx="3">
                  <c:v>0.0757887478509867</c:v>
                </c:pt>
                <c:pt idx="4">
                  <c:v>0.0630648798513931</c:v>
                </c:pt>
                <c:pt idx="7">
                  <c:v>0.0823758096258795</c:v>
                </c:pt>
              </c:numCache>
            </c:numRef>
          </c:val>
        </c:ser>
        <c:ser>
          <c:idx val="1"/>
          <c:order val="1"/>
          <c:tx>
            <c:strRef>
              <c:f>Feuil1!$D$18</c:f>
              <c:strCache>
                <c:ptCount val="1"/>
                <c:pt idx="0">
                  <c:v>6516-3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Feuil1!$B$19:$B$28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Feuil1!$D$19:$D$28</c:f>
              <c:numCache>
                <c:formatCode>0.000</c:formatCode>
                <c:ptCount val="10"/>
                <c:pt idx="0">
                  <c:v>0.0530171562480763</c:v>
                </c:pt>
                <c:pt idx="1">
                  <c:v>0.053893041132242</c:v>
                </c:pt>
                <c:pt idx="2">
                  <c:v>0.108544208736933</c:v>
                </c:pt>
                <c:pt idx="3">
                  <c:v>0.0839404998705326</c:v>
                </c:pt>
                <c:pt idx="4">
                  <c:v>0.0727281965307727</c:v>
                </c:pt>
                <c:pt idx="5">
                  <c:v>0.0804875020281603</c:v>
                </c:pt>
                <c:pt idx="7">
                  <c:v>0.0823758096258795</c:v>
                </c:pt>
                <c:pt idx="8">
                  <c:v>0.0783409961503183</c:v>
                </c:pt>
                <c:pt idx="9">
                  <c:v>0.0659731597614856</c:v>
                </c:pt>
              </c:numCache>
            </c:numRef>
          </c:val>
        </c:ser>
        <c:ser>
          <c:idx val="2"/>
          <c:order val="2"/>
          <c:tx>
            <c:strRef>
              <c:f>Feuil1!$E$18</c:f>
              <c:strCache>
                <c:ptCount val="1"/>
                <c:pt idx="0">
                  <c:v>6516-4</c:v>
                </c:pt>
              </c:strCache>
            </c:strRef>
          </c:tx>
          <c:spPr>
            <a:ln w="15875" cap="rnd" cmpd="sng" algn="ctr">
              <a:solidFill>
                <a:srgbClr val="FFFF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Feuil1!$B$19:$B$28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Feuil1!$E$19:$E$28</c:f>
              <c:numCache>
                <c:formatCode>0.000</c:formatCode>
                <c:ptCount val="10"/>
                <c:pt idx="0">
                  <c:v>0.0561192728795587</c:v>
                </c:pt>
                <c:pt idx="1">
                  <c:v>0.053893041132242</c:v>
                </c:pt>
                <c:pt idx="2">
                  <c:v>0.146776606641869</c:v>
                </c:pt>
                <c:pt idx="3">
                  <c:v>0.110902367267311</c:v>
                </c:pt>
                <c:pt idx="4">
                  <c:v>0.112282902521575</c:v>
                </c:pt>
                <c:pt idx="5">
                  <c:v>0.084231443162035</c:v>
                </c:pt>
                <c:pt idx="8">
                  <c:v>0.0933699865154378</c:v>
                </c:pt>
                <c:pt idx="9">
                  <c:v>0.100295474102706</c:v>
                </c:pt>
              </c:numCache>
            </c:numRef>
          </c:val>
        </c:ser>
        <c:ser>
          <c:idx val="3"/>
          <c:order val="3"/>
          <c:tx>
            <c:strRef>
              <c:f>Feuil1!$F$18</c:f>
              <c:strCache>
                <c:ptCount val="1"/>
                <c:pt idx="0">
                  <c:v>6592ter</c:v>
                </c:pt>
              </c:strCache>
            </c:strRef>
          </c:tx>
          <c:marker>
            <c:symbol val="none"/>
          </c:marker>
          <c:cat>
            <c:numRef>
              <c:f>Feuil1!$B$19:$B$28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Feuil1!$F$19:$F$28</c:f>
              <c:numCache>
                <c:formatCode>0.000</c:formatCode>
                <c:ptCount val="10"/>
                <c:pt idx="0">
                  <c:v>0.0584314051299364</c:v>
                </c:pt>
                <c:pt idx="1">
                  <c:v>0.0623463677594036</c:v>
                </c:pt>
                <c:pt idx="2">
                  <c:v>0.0667650160582933</c:v>
                </c:pt>
                <c:pt idx="3">
                  <c:v>0.0915895457292044</c:v>
                </c:pt>
                <c:pt idx="4">
                  <c:v>0.0548445496047021</c:v>
                </c:pt>
                <c:pt idx="5">
                  <c:v>0.0909820309400289</c:v>
                </c:pt>
                <c:pt idx="6">
                  <c:v>0.0986621324152878</c:v>
                </c:pt>
                <c:pt idx="7">
                  <c:v>0.109138476221749</c:v>
                </c:pt>
                <c:pt idx="8">
                  <c:v>0.0749636448766182</c:v>
                </c:pt>
                <c:pt idx="9">
                  <c:v>0.0951165456488587</c:v>
                </c:pt>
              </c:numCache>
            </c:numRef>
          </c:val>
        </c:ser>
        <c:ser>
          <c:idx val="4"/>
          <c:order val="4"/>
          <c:tx>
            <c:strRef>
              <c:f>Feuil1!$G$18</c:f>
              <c:strCache>
                <c:ptCount val="1"/>
                <c:pt idx="0">
                  <c:v>8128bis</c:v>
                </c:pt>
              </c:strCache>
            </c:strRef>
          </c:tx>
          <c:marker>
            <c:symbol val="none"/>
          </c:marker>
          <c:cat>
            <c:numRef>
              <c:f>Feuil1!$B$19:$B$28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Feuil1!$G$19:$G$28</c:f>
              <c:numCache>
                <c:formatCode>0.000</c:formatCode>
                <c:ptCount val="10"/>
                <c:pt idx="0">
                  <c:v>0.0467456468047418</c:v>
                </c:pt>
                <c:pt idx="1">
                  <c:v>0.0529935700163047</c:v>
                </c:pt>
                <c:pt idx="2">
                  <c:v>0.118292204160981</c:v>
                </c:pt>
                <c:pt idx="3">
                  <c:v>0.0732211209688283</c:v>
                </c:pt>
                <c:pt idx="4">
                  <c:v>0.0791576219019503</c:v>
                </c:pt>
                <c:pt idx="5">
                  <c:v>0.0643031207545575</c:v>
                </c:pt>
                <c:pt idx="6">
                  <c:v>0.0725862053411688</c:v>
                </c:pt>
                <c:pt idx="7">
                  <c:v>0.0798699133699614</c:v>
                </c:pt>
                <c:pt idx="8">
                  <c:v>0.0964610634925797</c:v>
                </c:pt>
                <c:pt idx="9">
                  <c:v>0.0949829371316064</c:v>
                </c:pt>
              </c:numCache>
            </c:numRef>
          </c:val>
        </c:ser>
        <c:ser>
          <c:idx val="5"/>
          <c:order val="5"/>
          <c:tx>
            <c:strRef>
              <c:f>Feuil1!$H$18</c:f>
              <c:strCache>
                <c:ptCount val="1"/>
                <c:pt idx="0">
                  <c:v>6506-2</c:v>
                </c:pt>
              </c:strCache>
            </c:strRef>
          </c:tx>
          <c:marker>
            <c:symbol val="none"/>
          </c:marker>
          <c:cat>
            <c:numRef>
              <c:f>Feuil1!$B$19:$B$28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Feuil1!$H$19:$H$28</c:f>
              <c:numCache>
                <c:formatCode>0.000</c:formatCode>
                <c:ptCount val="10"/>
                <c:pt idx="0">
                  <c:v>0.0265422607164547</c:v>
                </c:pt>
                <c:pt idx="1">
                  <c:v>0.0757948825800718</c:v>
                </c:pt>
                <c:pt idx="2">
                  <c:v>0.0922562567422089</c:v>
                </c:pt>
                <c:pt idx="3">
                  <c:v>0.0532716801040807</c:v>
                </c:pt>
                <c:pt idx="4">
                  <c:v>0.0944733441030172</c:v>
                </c:pt>
                <c:pt idx="5">
                  <c:v>0.081426517489988</c:v>
                </c:pt>
                <c:pt idx="8">
                  <c:v>0.0783409961503183</c:v>
                </c:pt>
                <c:pt idx="9">
                  <c:v>0.0814101299423324</c:v>
                </c:pt>
              </c:numCache>
            </c:numRef>
          </c:val>
        </c:ser>
        <c:ser>
          <c:idx val="6"/>
          <c:order val="6"/>
          <c:tx>
            <c:strRef>
              <c:f>Feuil1!$I$18</c:f>
              <c:strCache>
                <c:ptCount val="1"/>
                <c:pt idx="0">
                  <c:v>6516-2</c:v>
                </c:pt>
              </c:strCache>
            </c:strRef>
          </c:tx>
          <c:marker>
            <c:symbol val="none"/>
          </c:marker>
          <c:cat>
            <c:numRef>
              <c:f>Feuil1!$B$19:$B$28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Feuil1!$I$19:$I$28</c:f>
              <c:numCache>
                <c:formatCode>0.000</c:formatCode>
                <c:ptCount val="10"/>
                <c:pt idx="0">
                  <c:v>0.0387767171334663</c:v>
                </c:pt>
                <c:pt idx="2">
                  <c:v>0.115154602444713</c:v>
                </c:pt>
                <c:pt idx="3">
                  <c:v>0.101525674671645</c:v>
                </c:pt>
                <c:pt idx="4">
                  <c:v>0.0914327635484546</c:v>
                </c:pt>
                <c:pt idx="7">
                  <c:v>0.0823758096258795</c:v>
                </c:pt>
              </c:numCache>
            </c:numRef>
          </c:val>
        </c:ser>
        <c:ser>
          <c:idx val="7"/>
          <c:order val="7"/>
          <c:tx>
            <c:strRef>
              <c:f>Feuil1!$J$18</c:f>
              <c:strCache>
                <c:ptCount val="1"/>
                <c:pt idx="0">
                  <c:v>6516 bis</c:v>
                </c:pt>
              </c:strCache>
            </c:strRef>
          </c:tx>
          <c:marker>
            <c:symbol val="none"/>
          </c:marker>
          <c:cat>
            <c:numRef>
              <c:f>Feuil1!$B$19:$B$28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Feuil1!$J$19:$J$28</c:f>
              <c:numCache>
                <c:formatCode>0.000</c:formatCode>
                <c:ptCount val="10"/>
                <c:pt idx="0">
                  <c:v>0.0530171562480763</c:v>
                </c:pt>
                <c:pt idx="1">
                  <c:v>0.053893041132242</c:v>
                </c:pt>
                <c:pt idx="2">
                  <c:v>0.119073075480559</c:v>
                </c:pt>
                <c:pt idx="3">
                  <c:v>0.0839404998705326</c:v>
                </c:pt>
                <c:pt idx="5">
                  <c:v>0.0804875020281603</c:v>
                </c:pt>
                <c:pt idx="6">
                  <c:v>0.0365354630796806</c:v>
                </c:pt>
                <c:pt idx="7">
                  <c:v>0.0823758096258795</c:v>
                </c:pt>
                <c:pt idx="8">
                  <c:v>0.0783409961503183</c:v>
                </c:pt>
                <c:pt idx="9">
                  <c:v>0.0659731597614856</c:v>
                </c:pt>
              </c:numCache>
            </c:numRef>
          </c:val>
        </c:ser>
        <c:ser>
          <c:idx val="8"/>
          <c:order val="8"/>
          <c:tx>
            <c:strRef>
              <c:f>Feuil1!$K$18</c:f>
              <c:strCache>
                <c:ptCount val="1"/>
                <c:pt idx="0">
                  <c:v>6517x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Feuil1!$B$19:$B$28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Feuil1!$K$19:$K$28</c:f>
              <c:numCache>
                <c:formatCode>0.000</c:formatCode>
                <c:ptCount val="10"/>
                <c:pt idx="0">
                  <c:v>0.0467456468047418</c:v>
                </c:pt>
                <c:pt idx="1">
                  <c:v>0.109613990376439</c:v>
                </c:pt>
                <c:pt idx="2">
                  <c:v>0.13444454499197</c:v>
                </c:pt>
                <c:pt idx="3">
                  <c:v>0.0964116799585035</c:v>
                </c:pt>
                <c:pt idx="4">
                  <c:v>0.0794016761269192</c:v>
                </c:pt>
                <c:pt idx="5">
                  <c:v>0.0795935528304297</c:v>
                </c:pt>
                <c:pt idx="6">
                  <c:v>0.0836341142079628</c:v>
                </c:pt>
                <c:pt idx="7">
                  <c:v>0.0755401623740544</c:v>
                </c:pt>
                <c:pt idx="8">
                  <c:v>0.0602297593440282</c:v>
                </c:pt>
                <c:pt idx="9">
                  <c:v>0.0872984946921769</c:v>
                </c:pt>
              </c:numCache>
            </c:numRef>
          </c:val>
        </c:ser>
        <c:ser>
          <c:idx val="9"/>
          <c:order val="9"/>
          <c:tx>
            <c:strRef>
              <c:f>Feuil1!$L$18</c:f>
              <c:strCache>
                <c:ptCount val="1"/>
                <c:pt idx="0">
                  <c:v>6518</c:v>
                </c:pt>
              </c:strCache>
            </c:strRef>
          </c:tx>
          <c:marker>
            <c:symbol val="none"/>
          </c:marker>
          <c:cat>
            <c:numRef>
              <c:f>Feuil1!$B$19:$B$28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Feuil1!$L$19:$L$28</c:f>
              <c:numCache>
                <c:formatCode>0.000</c:formatCode>
                <c:ptCount val="10"/>
                <c:pt idx="0">
                  <c:v>0.0705590897008284</c:v>
                </c:pt>
                <c:pt idx="1">
                  <c:v>0.116539850270131</c:v>
                </c:pt>
                <c:pt idx="2">
                  <c:v>0.13939465301927</c:v>
                </c:pt>
                <c:pt idx="3">
                  <c:v>0.0980651425621388</c:v>
                </c:pt>
                <c:pt idx="4">
                  <c:v>0.0630648798513931</c:v>
                </c:pt>
                <c:pt idx="9">
                  <c:v>0.14894739482625</c:v>
                </c:pt>
              </c:numCache>
            </c:numRef>
          </c:val>
        </c:ser>
        <c:ser>
          <c:idx val="10"/>
          <c:order val="10"/>
          <c:tx>
            <c:strRef>
              <c:f>Feuil1!$M$18</c:f>
              <c:strCache>
                <c:ptCount val="1"/>
                <c:pt idx="0">
                  <c:v>6520x</c:v>
                </c:pt>
              </c:strCache>
            </c:strRef>
          </c:tx>
          <c:marker>
            <c:symbol val="none"/>
          </c:marker>
          <c:cat>
            <c:numRef>
              <c:f>Feuil1!$B$19:$B$28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Feuil1!$M$19:$M$28</c:f>
              <c:numCache>
                <c:formatCode>0.000</c:formatCode>
                <c:ptCount val="10"/>
                <c:pt idx="0">
                  <c:v>0.0438406561613345</c:v>
                </c:pt>
                <c:pt idx="1">
                  <c:v>0.0878249325385583</c:v>
                </c:pt>
                <c:pt idx="2">
                  <c:v>0.123214174621699</c:v>
                </c:pt>
                <c:pt idx="3">
                  <c:v>0.0721467798995889</c:v>
                </c:pt>
                <c:pt idx="4">
                  <c:v>0.0612515390879249</c:v>
                </c:pt>
                <c:pt idx="5">
                  <c:v>0.0616115580795142</c:v>
                </c:pt>
                <c:pt idx="6">
                  <c:v>0.0764293291673006</c:v>
                </c:pt>
                <c:pt idx="7">
                  <c:v>0.0650187110509075</c:v>
                </c:pt>
                <c:pt idx="8">
                  <c:v>0.0805527034459823</c:v>
                </c:pt>
                <c:pt idx="9">
                  <c:v>0.0678975004846165</c:v>
                </c:pt>
              </c:numCache>
            </c:numRef>
          </c:val>
        </c:ser>
        <c:ser>
          <c:idx val="11"/>
          <c:order val="11"/>
          <c:tx>
            <c:strRef>
              <c:f>Feuil1!$N$18</c:f>
              <c:strCache>
                <c:ptCount val="1"/>
                <c:pt idx="0">
                  <c:v>6524</c:v>
                </c:pt>
              </c:strCache>
            </c:strRef>
          </c:tx>
          <c:marker>
            <c:symbol val="none"/>
          </c:marker>
          <c:cat>
            <c:numRef>
              <c:f>Feuil1!$B$19:$B$28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Feuil1!$N$19:$N$28</c:f>
              <c:numCache>
                <c:formatCode>0.000</c:formatCode>
                <c:ptCount val="10"/>
                <c:pt idx="0">
                  <c:v>0.0403822438488848</c:v>
                </c:pt>
                <c:pt idx="1">
                  <c:v>0.116539850270131</c:v>
                </c:pt>
                <c:pt idx="2">
                  <c:v>0.13939465301927</c:v>
                </c:pt>
                <c:pt idx="3">
                  <c:v>0.0892912182546337</c:v>
                </c:pt>
                <c:pt idx="4">
                  <c:v>0.0350361562511496</c:v>
                </c:pt>
                <c:pt idx="6">
                  <c:v>0.115008235100852</c:v>
                </c:pt>
                <c:pt idx="7">
                  <c:v>0.0823758096258795</c:v>
                </c:pt>
              </c:numCache>
            </c:numRef>
          </c:val>
        </c:ser>
        <c:ser>
          <c:idx val="12"/>
          <c:order val="12"/>
          <c:tx>
            <c:strRef>
              <c:f>Feuil1!$O$18</c:f>
              <c:strCache>
                <c:ptCount val="1"/>
                <c:pt idx="0">
                  <c:v>6551x</c:v>
                </c:pt>
              </c:strCache>
            </c:strRef>
          </c:tx>
          <c:spPr>
            <a:ln w="19050" cap="rnd" cmpd="sng" algn="ctr">
              <a:solidFill>
                <a:srgbClr val="008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Feuil1!$B$19:$B$28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Feuil1!$O$19:$O$28</c:f>
              <c:numCache>
                <c:formatCode>0.000</c:formatCode>
                <c:ptCount val="10"/>
                <c:pt idx="0">
                  <c:v>0.0581751085855235</c:v>
                </c:pt>
                <c:pt idx="1">
                  <c:v>0.0815940482965909</c:v>
                </c:pt>
                <c:pt idx="2">
                  <c:v>0.110935557903474</c:v>
                </c:pt>
                <c:pt idx="3">
                  <c:v>0.0630785928343869</c:v>
                </c:pt>
                <c:pt idx="4">
                  <c:v>0.0539215004115234</c:v>
                </c:pt>
                <c:pt idx="5">
                  <c:v>0.0587549952802702</c:v>
                </c:pt>
                <c:pt idx="6">
                  <c:v>0.105238325930484</c:v>
                </c:pt>
                <c:pt idx="7">
                  <c:v>0.0830891322311986</c:v>
                </c:pt>
                <c:pt idx="8">
                  <c:v>0.0786467296947315</c:v>
                </c:pt>
                <c:pt idx="9">
                  <c:v>0.0885209037360131</c:v>
                </c:pt>
              </c:numCache>
            </c:numRef>
          </c:val>
        </c:ser>
        <c:ser>
          <c:idx val="13"/>
          <c:order val="13"/>
          <c:tx>
            <c:strRef>
              <c:f>Feuil1!$P$18</c:f>
              <c:strCache>
                <c:ptCount val="1"/>
                <c:pt idx="0">
                  <c:v>6794 H</c:v>
                </c:pt>
              </c:strCache>
            </c:strRef>
          </c:tx>
          <c:spPr>
            <a:ln>
              <a:solidFill>
                <a:srgbClr val="CCFFCC"/>
              </a:solidFill>
            </a:ln>
          </c:spPr>
          <c:marker>
            <c:symbol val="none"/>
          </c:marker>
          <c:cat>
            <c:numRef>
              <c:f>Feuil1!$B$19:$B$28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Feuil1!$P$19:$P$28</c:f>
              <c:numCache>
                <c:formatCode>0.000</c:formatCode>
                <c:ptCount val="10"/>
                <c:pt idx="0">
                  <c:v>0.0838097796998092</c:v>
                </c:pt>
                <c:pt idx="1">
                  <c:v>0.110008983111173</c:v>
                </c:pt>
                <c:pt idx="2">
                  <c:v>0.126805525711249</c:v>
                </c:pt>
                <c:pt idx="3">
                  <c:v>0.0223444286240206</c:v>
                </c:pt>
                <c:pt idx="4">
                  <c:v>0.0407884851402409</c:v>
                </c:pt>
                <c:pt idx="6">
                  <c:v>0.0375960117920742</c:v>
                </c:pt>
              </c:numCache>
            </c:numRef>
          </c:val>
        </c:ser>
        <c:ser>
          <c:idx val="14"/>
          <c:order val="14"/>
          <c:tx>
            <c:strRef>
              <c:f>Feuil1!$Q$18</c:f>
              <c:strCache>
                <c:ptCount val="1"/>
                <c:pt idx="0">
                  <c:v>6796x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marker>
            <c:symbol val="none"/>
          </c:marker>
          <c:cat>
            <c:numRef>
              <c:f>Feuil1!$B$19:$B$28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Feuil1!$Q$19:$Q$28</c:f>
              <c:numCache>
                <c:formatCode>0.000</c:formatCode>
                <c:ptCount val="10"/>
                <c:pt idx="0">
                  <c:v>0.0430450019261395</c:v>
                </c:pt>
                <c:pt idx="1">
                  <c:v>0.0650793232874847</c:v>
                </c:pt>
                <c:pt idx="2">
                  <c:v>0.106675124159207</c:v>
                </c:pt>
                <c:pt idx="3">
                  <c:v>0.0581234695949884</c:v>
                </c:pt>
                <c:pt idx="4">
                  <c:v>0.0464656180319314</c:v>
                </c:pt>
                <c:pt idx="5">
                  <c:v>0.0497177891303677</c:v>
                </c:pt>
                <c:pt idx="6">
                  <c:v>0.0442707240666553</c:v>
                </c:pt>
                <c:pt idx="7">
                  <c:v>0.0828514881859239</c:v>
                </c:pt>
                <c:pt idx="8">
                  <c:v>0.0919643818209181</c:v>
                </c:pt>
                <c:pt idx="9">
                  <c:v>0.0816168876143659</c:v>
                </c:pt>
              </c:numCache>
            </c:numRef>
          </c:val>
        </c:ser>
        <c:ser>
          <c:idx val="15"/>
          <c:order val="15"/>
          <c:tx>
            <c:strRef>
              <c:f>Feuil1!$R$18</c:f>
              <c:strCache>
                <c:ptCount val="1"/>
                <c:pt idx="0">
                  <c:v>7924</c:v>
                </c:pt>
              </c:strCache>
            </c:strRef>
          </c:tx>
          <c:marker>
            <c:symbol val="square"/>
            <c:size val="5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Feuil1!$B$19:$B$28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Feuil1!$R$19:$R$28</c:f>
              <c:numCache>
                <c:formatCode>0.000</c:formatCode>
                <c:ptCount val="10"/>
                <c:pt idx="0">
                  <c:v>0.027368701464237</c:v>
                </c:pt>
                <c:pt idx="1">
                  <c:v>0.0828567370675586</c:v>
                </c:pt>
                <c:pt idx="2">
                  <c:v>0.126805525711249</c:v>
                </c:pt>
                <c:pt idx="3">
                  <c:v>0.0618529699076942</c:v>
                </c:pt>
                <c:pt idx="6">
                  <c:v>0.0969100130080562</c:v>
                </c:pt>
              </c:numCache>
            </c:numRef>
          </c:val>
        </c:ser>
        <c:ser>
          <c:idx val="16"/>
          <c:order val="16"/>
          <c:tx>
            <c:strRef>
              <c:f>Feuil1!$S$18</c:f>
              <c:strCache>
                <c:ptCount val="1"/>
                <c:pt idx="0">
                  <c:v>8128-2</c:v>
                </c:pt>
              </c:strCache>
            </c:strRef>
          </c:tx>
          <c:spPr>
            <a:ln w="19050" cap="rnd" cmpd="sng" algn="ctr">
              <a:solidFill>
                <a:srgbClr val="00009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Feuil1!$B$19:$B$28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Feuil1!$S$19:$S$28</c:f>
              <c:numCache>
                <c:formatCode>0.000</c:formatCode>
                <c:ptCount val="10"/>
                <c:pt idx="0">
                  <c:v>0.0467456468047418</c:v>
                </c:pt>
                <c:pt idx="1">
                  <c:v>0.0529935700163047</c:v>
                </c:pt>
                <c:pt idx="2">
                  <c:v>0.118292204160981</c:v>
                </c:pt>
                <c:pt idx="3">
                  <c:v>0.0732211209688283</c:v>
                </c:pt>
                <c:pt idx="4">
                  <c:v>0.0791576219019503</c:v>
                </c:pt>
                <c:pt idx="5">
                  <c:v>0.0643031207545575</c:v>
                </c:pt>
                <c:pt idx="6">
                  <c:v>0.0725862053411688</c:v>
                </c:pt>
                <c:pt idx="7">
                  <c:v>0.0798699133699614</c:v>
                </c:pt>
                <c:pt idx="8">
                  <c:v>0.0964610634925797</c:v>
                </c:pt>
                <c:pt idx="9">
                  <c:v>0.0949829371316064</c:v>
                </c:pt>
              </c:numCache>
            </c:numRef>
          </c:val>
        </c:ser>
        <c:marker val="1"/>
        <c:axId val="283988072"/>
        <c:axId val="284147208"/>
      </c:lineChart>
      <c:catAx>
        <c:axId val="2839880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84147208"/>
        <c:crosses val="autoZero"/>
        <c:auto val="1"/>
        <c:lblAlgn val="ctr"/>
        <c:lblOffset val="100"/>
        <c:tickLblSkip val="1"/>
        <c:tickMarkSkip val="1"/>
      </c:catAx>
      <c:valAx>
        <c:axId val="284147208"/>
        <c:scaling>
          <c:orientation val="minMax"/>
          <c:max val="0.2"/>
          <c:min val="-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839880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100540178049"/>
          <c:y val="0.0412031397018769"/>
          <c:w val="0.125237191650854"/>
          <c:h val="0.911627048977368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482600</xdr:colOff>
      <xdr:row>10</xdr:row>
      <xdr:rowOff>152400</xdr:rowOff>
    </xdr:from>
    <xdr:to>
      <xdr:col>11</xdr:col>
      <xdr:colOff>317500</xdr:colOff>
      <xdr:row>35</xdr:row>
      <xdr:rowOff>63500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S43"/>
  <sheetViews>
    <sheetView tabSelected="1" workbookViewId="0">
      <selection activeCell="I2" sqref="I2:I5"/>
    </sheetView>
  </sheetViews>
  <sheetFormatPr baseColWidth="10" defaultColWidth="9.83203125" defaultRowHeight="13"/>
  <cols>
    <col min="2" max="2" width="9.83203125" style="1"/>
    <col min="3" max="3" width="9.83203125" style="3"/>
  </cols>
  <sheetData>
    <row r="1" spans="1:19" s="5" customFormat="1">
      <c r="A1" s="4"/>
      <c r="B1" s="4"/>
      <c r="C1" s="20"/>
      <c r="D1" s="20"/>
      <c r="E1" s="21"/>
      <c r="F1" s="7" t="s">
        <v>2</v>
      </c>
      <c r="G1" s="7" t="s">
        <v>1</v>
      </c>
      <c r="H1" s="23"/>
      <c r="I1" s="21"/>
      <c r="J1" s="21"/>
      <c r="K1" s="19" t="s">
        <v>1</v>
      </c>
      <c r="L1" s="21"/>
      <c r="M1" s="24" t="s">
        <v>2</v>
      </c>
      <c r="N1" s="21"/>
      <c r="O1" s="19" t="s">
        <v>2</v>
      </c>
      <c r="P1" s="21"/>
      <c r="Q1" s="21" t="s">
        <v>2</v>
      </c>
      <c r="R1" s="19" t="s">
        <v>21</v>
      </c>
      <c r="S1" s="19" t="s">
        <v>1</v>
      </c>
    </row>
    <row r="2" spans="1:19" s="7" customFormat="1">
      <c r="B2" s="8"/>
      <c r="C2" s="22" t="s">
        <v>10</v>
      </c>
      <c r="D2" s="22" t="s">
        <v>36</v>
      </c>
      <c r="E2" s="23" t="s">
        <v>37</v>
      </c>
      <c r="F2" s="7">
        <v>3</v>
      </c>
      <c r="G2" s="7">
        <v>2</v>
      </c>
      <c r="H2" s="19"/>
      <c r="I2" s="23" t="s">
        <v>39</v>
      </c>
      <c r="J2" s="21"/>
      <c r="K2" s="19" t="s">
        <v>23</v>
      </c>
      <c r="L2" s="19"/>
      <c r="M2" s="24" t="s">
        <v>24</v>
      </c>
      <c r="N2" s="19"/>
      <c r="O2" s="19" t="s">
        <v>25</v>
      </c>
      <c r="P2" s="21"/>
      <c r="Q2" s="21" t="s">
        <v>26</v>
      </c>
      <c r="R2" s="19"/>
      <c r="S2" s="19" t="s">
        <v>27</v>
      </c>
    </row>
    <row r="3" spans="1:19">
      <c r="C3" s="19" t="s">
        <v>9</v>
      </c>
      <c r="D3" s="19" t="s">
        <v>9</v>
      </c>
      <c r="E3" s="19" t="s">
        <v>9</v>
      </c>
      <c r="F3" s="7" t="s">
        <v>4</v>
      </c>
      <c r="G3" s="7" t="s">
        <v>4</v>
      </c>
      <c r="H3" s="19" t="s">
        <v>9</v>
      </c>
      <c r="I3" s="23" t="s">
        <v>9</v>
      </c>
      <c r="J3" s="23" t="s">
        <v>5</v>
      </c>
      <c r="K3" s="19" t="s">
        <v>4</v>
      </c>
      <c r="L3" s="19" t="s">
        <v>9</v>
      </c>
      <c r="M3" s="24" t="s">
        <v>22</v>
      </c>
      <c r="N3" s="19" t="s">
        <v>9</v>
      </c>
      <c r="O3" s="19" t="s">
        <v>4</v>
      </c>
      <c r="P3" s="19">
        <v>10</v>
      </c>
      <c r="Q3" s="21" t="s">
        <v>4</v>
      </c>
      <c r="R3" s="19" t="s">
        <v>9</v>
      </c>
      <c r="S3" s="19" t="s">
        <v>4</v>
      </c>
    </row>
    <row r="4" spans="1:19" s="5" customFormat="1">
      <c r="A4" s="4"/>
      <c r="B4" s="4"/>
      <c r="C4" s="22" t="s">
        <v>42</v>
      </c>
      <c r="D4" s="22" t="s">
        <v>42</v>
      </c>
      <c r="E4" s="22" t="s">
        <v>42</v>
      </c>
      <c r="F4" s="22" t="s">
        <v>42</v>
      </c>
      <c r="G4" s="22" t="s">
        <v>42</v>
      </c>
      <c r="H4" s="31" t="s">
        <v>43</v>
      </c>
      <c r="I4" s="31" t="s">
        <v>49</v>
      </c>
      <c r="J4" s="31" t="s">
        <v>43</v>
      </c>
      <c r="K4" s="31" t="s">
        <v>43</v>
      </c>
      <c r="L4" s="31" t="s">
        <v>43</v>
      </c>
      <c r="M4" s="31" t="s">
        <v>43</v>
      </c>
      <c r="N4" s="31" t="s">
        <v>43</v>
      </c>
      <c r="O4" s="31" t="s">
        <v>43</v>
      </c>
      <c r="P4" s="31" t="s">
        <v>43</v>
      </c>
      <c r="Q4" s="31" t="s">
        <v>43</v>
      </c>
      <c r="R4" s="31" t="s">
        <v>43</v>
      </c>
      <c r="S4" s="31" t="s">
        <v>43</v>
      </c>
    </row>
    <row r="5" spans="1:19" s="5" customFormat="1">
      <c r="A5" s="12" t="s">
        <v>3</v>
      </c>
      <c r="B5" s="4"/>
      <c r="C5" s="22" t="s">
        <v>11</v>
      </c>
      <c r="D5" s="23" t="s">
        <v>12</v>
      </c>
      <c r="E5" s="23" t="s">
        <v>29</v>
      </c>
      <c r="F5" s="5" t="s">
        <v>6</v>
      </c>
      <c r="G5" s="7" t="s">
        <v>7</v>
      </c>
      <c r="H5" s="22" t="s">
        <v>28</v>
      </c>
      <c r="I5" s="25" t="s">
        <v>40</v>
      </c>
      <c r="J5" s="25" t="s">
        <v>8</v>
      </c>
      <c r="K5" s="19" t="s">
        <v>30</v>
      </c>
      <c r="L5" s="19">
        <v>6518</v>
      </c>
      <c r="M5" s="24" t="s">
        <v>31</v>
      </c>
      <c r="N5" s="22">
        <v>6524</v>
      </c>
      <c r="O5" s="19" t="s">
        <v>32</v>
      </c>
      <c r="P5" s="25" t="s">
        <v>33</v>
      </c>
      <c r="Q5" s="23" t="s">
        <v>34</v>
      </c>
      <c r="R5" s="19">
        <v>7924</v>
      </c>
      <c r="S5" s="23" t="s">
        <v>35</v>
      </c>
    </row>
    <row r="6" spans="1:19">
      <c r="A6" s="13">
        <v>246.9375</v>
      </c>
      <c r="B6" s="1">
        <v>1</v>
      </c>
      <c r="C6" s="3">
        <v>275</v>
      </c>
      <c r="D6" s="3">
        <v>279</v>
      </c>
      <c r="E6" s="3">
        <v>281</v>
      </c>
      <c r="F6" s="3">
        <v>282.5</v>
      </c>
      <c r="G6">
        <v>275</v>
      </c>
      <c r="H6" s="26">
        <v>262.5</v>
      </c>
      <c r="I6" s="26">
        <v>270</v>
      </c>
      <c r="J6" s="21">
        <v>279</v>
      </c>
      <c r="K6" s="27">
        <v>275</v>
      </c>
      <c r="L6" s="27">
        <v>290.5</v>
      </c>
      <c r="M6" s="27">
        <v>273.16666666666669</v>
      </c>
      <c r="N6" s="27">
        <v>271</v>
      </c>
      <c r="O6" s="27">
        <v>282.33333333333331</v>
      </c>
      <c r="P6" s="21">
        <v>299.5</v>
      </c>
      <c r="Q6" s="27">
        <v>272.66666666666669</v>
      </c>
      <c r="R6" s="27">
        <v>263</v>
      </c>
      <c r="S6" s="26">
        <v>275</v>
      </c>
    </row>
    <row r="7" spans="1:19">
      <c r="A7" s="13">
        <v>25.615625000000001</v>
      </c>
      <c r="B7" s="1">
        <v>3</v>
      </c>
      <c r="C7" s="3">
        <v>29</v>
      </c>
      <c r="D7" s="3">
        <v>29</v>
      </c>
      <c r="E7" s="3">
        <v>29</v>
      </c>
      <c r="F7" s="3">
        <v>29.57</v>
      </c>
      <c r="G7">
        <v>28.94</v>
      </c>
      <c r="H7" s="26">
        <v>30.5</v>
      </c>
      <c r="I7" s="26"/>
      <c r="J7" s="21">
        <v>29</v>
      </c>
      <c r="K7" s="27">
        <v>32.97</v>
      </c>
      <c r="L7" s="27">
        <v>33.5</v>
      </c>
      <c r="M7" s="27">
        <v>31.356666666666666</v>
      </c>
      <c r="N7" s="27">
        <v>33.5</v>
      </c>
      <c r="O7" s="27">
        <v>30.91</v>
      </c>
      <c r="P7" s="21">
        <v>33</v>
      </c>
      <c r="Q7" s="27">
        <v>29.756666666666671</v>
      </c>
      <c r="R7" s="27">
        <v>31</v>
      </c>
      <c r="S7" s="26">
        <v>28.94</v>
      </c>
    </row>
    <row r="8" spans="1:19">
      <c r="A8" s="13">
        <v>25.390625</v>
      </c>
      <c r="B8" s="1">
        <v>4</v>
      </c>
      <c r="C8" s="3">
        <v>30.5</v>
      </c>
      <c r="D8" s="3">
        <v>32.6</v>
      </c>
      <c r="E8" s="18">
        <v>35.6</v>
      </c>
      <c r="F8" s="3">
        <v>29.61</v>
      </c>
      <c r="G8">
        <v>33.340000000000003</v>
      </c>
      <c r="H8" s="28">
        <v>31.4</v>
      </c>
      <c r="I8" s="26">
        <v>33.1</v>
      </c>
      <c r="J8" s="21">
        <v>33.4</v>
      </c>
      <c r="K8" s="27">
        <v>34.603333333333332</v>
      </c>
      <c r="L8" s="28">
        <v>35</v>
      </c>
      <c r="M8" s="27">
        <v>33.72</v>
      </c>
      <c r="N8" s="29">
        <v>35</v>
      </c>
      <c r="O8" s="27">
        <v>32.78</v>
      </c>
      <c r="P8" s="21">
        <v>34</v>
      </c>
      <c r="Q8" s="27">
        <v>32.46</v>
      </c>
      <c r="R8" s="27">
        <v>34</v>
      </c>
      <c r="S8" s="26">
        <v>33.340000000000003</v>
      </c>
    </row>
    <row r="9" spans="1:19">
      <c r="A9" s="13">
        <v>39.893749999999997</v>
      </c>
      <c r="B9" s="1">
        <v>5</v>
      </c>
      <c r="C9" s="3">
        <v>47.5</v>
      </c>
      <c r="D9" s="3">
        <v>48.4</v>
      </c>
      <c r="E9" s="18">
        <v>51.5</v>
      </c>
      <c r="F9" s="3">
        <v>49.26</v>
      </c>
      <c r="G9">
        <v>47.22</v>
      </c>
      <c r="H9" s="28">
        <v>45.1</v>
      </c>
      <c r="I9" s="26">
        <v>50.4</v>
      </c>
      <c r="J9" s="9">
        <v>48.4</v>
      </c>
      <c r="K9" s="27">
        <v>49.81</v>
      </c>
      <c r="L9" s="29">
        <v>50</v>
      </c>
      <c r="M9" s="27">
        <v>47.103333333333332</v>
      </c>
      <c r="N9" s="29">
        <v>49</v>
      </c>
      <c r="O9" s="27">
        <v>46.13</v>
      </c>
      <c r="P9" s="21">
        <v>42</v>
      </c>
      <c r="Q9" s="27">
        <v>45.606666666666662</v>
      </c>
      <c r="R9" s="27">
        <v>46</v>
      </c>
      <c r="S9" s="26">
        <v>47.22</v>
      </c>
    </row>
    <row r="10" spans="1:19">
      <c r="A10" s="13">
        <v>34.593548387096774</v>
      </c>
      <c r="B10" s="1">
        <v>6</v>
      </c>
      <c r="C10" s="3">
        <v>40</v>
      </c>
      <c r="D10" s="3">
        <v>40.9</v>
      </c>
      <c r="E10" s="18">
        <v>44.8</v>
      </c>
      <c r="F10" s="3">
        <v>39.25</v>
      </c>
      <c r="G10">
        <v>41.51</v>
      </c>
      <c r="H10" s="28">
        <v>43</v>
      </c>
      <c r="I10" s="26">
        <v>42.7</v>
      </c>
      <c r="J10" s="21"/>
      <c r="K10" s="26">
        <v>41.533333333333331</v>
      </c>
      <c r="L10" s="29">
        <v>40</v>
      </c>
      <c r="M10" s="27">
        <v>39.833333333333336</v>
      </c>
      <c r="N10" s="29">
        <v>37.5</v>
      </c>
      <c r="O10" s="27">
        <v>39.166666666666664</v>
      </c>
      <c r="P10" s="21">
        <v>38</v>
      </c>
      <c r="Q10" s="27">
        <v>38.5</v>
      </c>
      <c r="R10" s="27"/>
      <c r="S10" s="26">
        <v>41.51</v>
      </c>
    </row>
    <row r="11" spans="1:19">
      <c r="A11" s="13">
        <v>38.384374999999999</v>
      </c>
      <c r="B11" s="1">
        <v>10</v>
      </c>
      <c r="D11" s="3">
        <v>46.2</v>
      </c>
      <c r="E11" s="18">
        <v>46.6</v>
      </c>
      <c r="F11" s="3">
        <v>47.33</v>
      </c>
      <c r="G11">
        <v>44.51</v>
      </c>
      <c r="H11" s="28">
        <v>46.3</v>
      </c>
      <c r="I11" s="28" t="s">
        <v>44</v>
      </c>
      <c r="J11" s="30">
        <v>46.2</v>
      </c>
      <c r="K11" s="27">
        <v>46.104999999999997</v>
      </c>
      <c r="L11" s="29"/>
      <c r="M11" s="27">
        <v>44.234999999999999</v>
      </c>
      <c r="N11" s="29"/>
      <c r="O11" s="27">
        <v>43.945</v>
      </c>
      <c r="P11" s="21"/>
      <c r="Q11" s="27">
        <v>43.04</v>
      </c>
      <c r="R11" s="27"/>
      <c r="S11" s="26">
        <v>44.51</v>
      </c>
    </row>
    <row r="12" spans="1:19">
      <c r="A12" s="13">
        <v>37.6</v>
      </c>
      <c r="B12" s="1">
        <v>11</v>
      </c>
      <c r="C12" s="9"/>
      <c r="D12" s="3"/>
      <c r="E12" s="18"/>
      <c r="F12" s="3">
        <v>47.19</v>
      </c>
      <c r="G12">
        <v>44.44</v>
      </c>
      <c r="H12" s="28"/>
      <c r="I12" s="28"/>
      <c r="J12" s="30">
        <v>40.9</v>
      </c>
      <c r="K12" s="27">
        <v>45.585000000000001</v>
      </c>
      <c r="L12" s="33" t="s">
        <v>47</v>
      </c>
      <c r="M12" s="27">
        <v>44.835000000000001</v>
      </c>
      <c r="N12" s="29">
        <v>49</v>
      </c>
      <c r="O12" s="27">
        <v>47.91</v>
      </c>
      <c r="P12" s="21">
        <v>41</v>
      </c>
      <c r="Q12" s="27">
        <v>41.634999999999998</v>
      </c>
      <c r="R12" s="27">
        <v>47</v>
      </c>
      <c r="S12" s="26">
        <v>44.44</v>
      </c>
    </row>
    <row r="13" spans="1:19">
      <c r="A13" s="13">
        <v>30.193750000000001</v>
      </c>
      <c r="B13" s="1">
        <v>12</v>
      </c>
      <c r="C13" s="3">
        <v>36.5</v>
      </c>
      <c r="D13" s="3">
        <v>36.5</v>
      </c>
      <c r="E13" s="32" t="s">
        <v>38</v>
      </c>
      <c r="F13" s="3">
        <v>38.82</v>
      </c>
      <c r="G13">
        <v>36.29</v>
      </c>
      <c r="H13" s="33" t="s">
        <v>46</v>
      </c>
      <c r="I13" s="28">
        <v>36.5</v>
      </c>
      <c r="J13" s="21">
        <v>36.5</v>
      </c>
      <c r="K13" s="27">
        <v>35.93</v>
      </c>
      <c r="L13" s="33" t="s">
        <v>48</v>
      </c>
      <c r="M13" s="27">
        <v>35.07</v>
      </c>
      <c r="N13" s="29">
        <v>36.5</v>
      </c>
      <c r="O13" s="27">
        <v>36.56</v>
      </c>
      <c r="P13" s="21"/>
      <c r="Q13" s="27">
        <v>36.54</v>
      </c>
      <c r="R13" s="27"/>
      <c r="S13" s="26">
        <v>36.29</v>
      </c>
    </row>
    <row r="14" spans="1:19">
      <c r="A14" s="13">
        <v>23.712499999999999</v>
      </c>
      <c r="B14" s="1">
        <v>13</v>
      </c>
      <c r="C14" s="6"/>
      <c r="D14" s="3">
        <v>28.4</v>
      </c>
      <c r="E14" s="18">
        <v>29.4</v>
      </c>
      <c r="F14" s="3">
        <v>28.18</v>
      </c>
      <c r="G14">
        <v>29.61</v>
      </c>
      <c r="H14" s="28">
        <v>28.4</v>
      </c>
      <c r="I14" s="28" t="s">
        <v>45</v>
      </c>
      <c r="J14" s="9">
        <v>28.4</v>
      </c>
      <c r="K14" s="27">
        <v>27.24</v>
      </c>
      <c r="L14" s="29"/>
      <c r="M14" s="27">
        <v>28.545000000000002</v>
      </c>
      <c r="N14" s="29"/>
      <c r="O14" s="27">
        <v>28.42</v>
      </c>
      <c r="P14" s="21"/>
      <c r="Q14" s="27">
        <v>29.305</v>
      </c>
      <c r="R14" s="27"/>
      <c r="S14" s="26">
        <v>29.61</v>
      </c>
    </row>
    <row r="15" spans="1:19">
      <c r="A15" s="13">
        <v>26.115625000000001</v>
      </c>
      <c r="B15" s="1">
        <v>14</v>
      </c>
      <c r="C15" s="6"/>
      <c r="D15" s="3">
        <v>30.4</v>
      </c>
      <c r="E15" s="18">
        <v>32.9</v>
      </c>
      <c r="F15" s="3">
        <v>32.51</v>
      </c>
      <c r="G15">
        <v>32.5</v>
      </c>
      <c r="H15" s="28">
        <v>31.5</v>
      </c>
      <c r="I15" s="29">
        <v>36.799999999999997</v>
      </c>
      <c r="J15" s="9">
        <v>30.4</v>
      </c>
      <c r="K15" s="27">
        <v>31.93</v>
      </c>
      <c r="L15" s="29">
        <v>36.799999999999997</v>
      </c>
      <c r="M15" s="27">
        <v>30.535</v>
      </c>
      <c r="N15" s="29"/>
      <c r="O15" s="27">
        <v>32.020000000000003</v>
      </c>
      <c r="P15" s="21"/>
      <c r="Q15" s="27">
        <v>31.515000000000001</v>
      </c>
      <c r="R15" s="27"/>
      <c r="S15" s="26">
        <v>32.5</v>
      </c>
    </row>
    <row r="16" spans="1:19">
      <c r="A16" s="13">
        <v>36.020689655172397</v>
      </c>
      <c r="B16" s="1">
        <v>7</v>
      </c>
      <c r="C16" s="6"/>
      <c r="D16" s="3">
        <v>44.9</v>
      </c>
      <c r="E16" s="18">
        <v>48.3</v>
      </c>
      <c r="F16" s="3">
        <v>44.51</v>
      </c>
      <c r="G16">
        <v>44.27</v>
      </c>
      <c r="H16" s="28">
        <v>42.3</v>
      </c>
      <c r="I16" s="26">
        <v>46.8</v>
      </c>
      <c r="J16" s="9">
        <v>44.9</v>
      </c>
      <c r="K16" s="27">
        <v>45.85</v>
      </c>
      <c r="L16" s="29"/>
      <c r="M16" s="27">
        <v>45</v>
      </c>
      <c r="N16" s="29"/>
      <c r="O16" s="27">
        <v>44.4</v>
      </c>
      <c r="P16" s="21"/>
      <c r="Q16" s="27">
        <v>43.1</v>
      </c>
      <c r="R16" s="27"/>
      <c r="S16" s="26">
        <v>44.3</v>
      </c>
    </row>
    <row r="17" spans="1:19">
      <c r="A17" s="13">
        <v>8.3206896551724174</v>
      </c>
      <c r="B17" s="1">
        <v>8</v>
      </c>
      <c r="C17" s="6"/>
      <c r="D17" s="3">
        <v>11.9</v>
      </c>
      <c r="E17" s="18">
        <v>11.3</v>
      </c>
      <c r="F17" s="3">
        <v>13.81</v>
      </c>
      <c r="G17">
        <v>10.18</v>
      </c>
      <c r="H17" s="28">
        <v>12.8</v>
      </c>
      <c r="I17" s="26">
        <v>10.9</v>
      </c>
      <c r="J17" s="9">
        <v>11.9</v>
      </c>
      <c r="K17" s="27">
        <v>13.3</v>
      </c>
      <c r="L17" s="29"/>
      <c r="M17" s="27">
        <v>12.45</v>
      </c>
      <c r="N17" s="29"/>
      <c r="O17" s="27">
        <v>14</v>
      </c>
      <c r="P17" s="21"/>
      <c r="Q17" s="27">
        <v>10.45</v>
      </c>
      <c r="R17" s="27"/>
      <c r="S17" s="26">
        <v>10.199999999999999</v>
      </c>
    </row>
    <row r="18" spans="1:19" s="7" customFormat="1">
      <c r="A18" s="10" t="s">
        <v>0</v>
      </c>
      <c r="B18" s="8"/>
      <c r="C18" s="7" t="str">
        <f t="shared" ref="C18:G18" si="0">C5</f>
        <v>6516-1</v>
      </c>
      <c r="D18" s="7" t="str">
        <f>D5</f>
        <v>6516-3</v>
      </c>
      <c r="E18" s="7" t="str">
        <f>E5</f>
        <v>6516-4</v>
      </c>
      <c r="F18" s="7" t="str">
        <f>F5</f>
        <v>6592ter</v>
      </c>
      <c r="G18" s="7" t="str">
        <f t="shared" si="0"/>
        <v>8128bis</v>
      </c>
      <c r="H18" s="7" t="str">
        <f t="shared" ref="H18:S18" si="1">H5</f>
        <v>6506-2</v>
      </c>
      <c r="I18" s="7" t="str">
        <f t="shared" si="1"/>
        <v>6516-2</v>
      </c>
      <c r="J18" s="7" t="str">
        <f t="shared" si="1"/>
        <v>6516 bis</v>
      </c>
      <c r="K18" s="7" t="str">
        <f t="shared" si="1"/>
        <v>6517x</v>
      </c>
      <c r="L18" s="7">
        <f t="shared" si="1"/>
        <v>6518</v>
      </c>
      <c r="M18" s="7" t="str">
        <f t="shared" si="1"/>
        <v>6520x</v>
      </c>
      <c r="N18" s="7">
        <f t="shared" si="1"/>
        <v>6524</v>
      </c>
      <c r="O18" s="7" t="str">
        <f t="shared" si="1"/>
        <v>6551x</v>
      </c>
      <c r="P18" s="7" t="str">
        <f t="shared" si="1"/>
        <v>6794 H</v>
      </c>
      <c r="Q18" s="7" t="str">
        <f t="shared" si="1"/>
        <v>6796x</v>
      </c>
      <c r="R18" s="7">
        <f t="shared" si="1"/>
        <v>7924</v>
      </c>
      <c r="S18" s="7" t="str">
        <f t="shared" si="1"/>
        <v>8128-2</v>
      </c>
    </row>
    <row r="19" spans="1:19">
      <c r="A19" s="11">
        <v>2.3925870470255211</v>
      </c>
      <c r="B19" s="1">
        <v>1</v>
      </c>
      <c r="C19" s="14">
        <f t="shared" ref="C19:G22" si="2">LOG10(C6)-$A19</f>
        <v>4.6745646804741803E-2</v>
      </c>
      <c r="D19" s="14">
        <f t="shared" ref="D19:F23" si="3">LOG10(D6)-$A19</f>
        <v>5.3017156248076347E-2</v>
      </c>
      <c r="E19" s="2">
        <f t="shared" si="3"/>
        <v>5.6119272879558757E-2</v>
      </c>
      <c r="F19" s="14">
        <f t="shared" si="3"/>
        <v>5.8431405129936387E-2</v>
      </c>
      <c r="G19" s="14">
        <f t="shared" si="2"/>
        <v>4.6745646804741803E-2</v>
      </c>
      <c r="H19" s="14">
        <f t="shared" ref="H19:S19" si="4">LOG10(H6)-$A19</f>
        <v>2.6542260716454713E-2</v>
      </c>
      <c r="I19" s="14">
        <f t="shared" si="4"/>
        <v>3.877671713346631E-2</v>
      </c>
      <c r="J19" s="14">
        <f t="shared" si="4"/>
        <v>5.3017156248076347E-2</v>
      </c>
      <c r="K19" s="14">
        <f t="shared" si="4"/>
        <v>4.6745646804741803E-2</v>
      </c>
      <c r="L19" s="14">
        <f t="shared" si="4"/>
        <v>7.0559089700828359E-2</v>
      </c>
      <c r="M19" s="14">
        <f t="shared" si="4"/>
        <v>4.3840656161334479E-2</v>
      </c>
      <c r="N19" s="14">
        <f t="shared" si="4"/>
        <v>4.038224384888478E-2</v>
      </c>
      <c r="O19" s="14">
        <f t="shared" si="4"/>
        <v>5.8175108585523549E-2</v>
      </c>
      <c r="P19" s="14">
        <f t="shared" si="4"/>
        <v>8.3809779699809184E-2</v>
      </c>
      <c r="Q19" s="14">
        <f t="shared" si="4"/>
        <v>4.304500192613947E-2</v>
      </c>
      <c r="R19" s="14">
        <f t="shared" si="4"/>
        <v>2.7368701464236977E-2</v>
      </c>
      <c r="S19" s="14">
        <f t="shared" si="4"/>
        <v>4.6745646804741803E-2</v>
      </c>
    </row>
    <row r="20" spans="1:19">
      <c r="A20" s="11">
        <v>1.4085049567667141</v>
      </c>
      <c r="B20" s="1">
        <v>3</v>
      </c>
      <c r="C20" s="14">
        <f t="shared" si="2"/>
        <v>5.3893041132242026E-2</v>
      </c>
      <c r="D20" s="14">
        <f t="shared" si="3"/>
        <v>5.3893041132242026E-2</v>
      </c>
      <c r="E20" s="2">
        <f t="shared" si="3"/>
        <v>5.3893041132242026E-2</v>
      </c>
      <c r="F20" s="14">
        <f t="shared" si="3"/>
        <v>6.2346367759403609E-2</v>
      </c>
      <c r="G20" s="14">
        <f t="shared" si="2"/>
        <v>5.299357001630467E-2</v>
      </c>
      <c r="H20" s="14">
        <f t="shared" ref="H20:S20" si="5">LOG10(H7)-$A20</f>
        <v>7.5794882580071832E-2</v>
      </c>
      <c r="I20" s="14"/>
      <c r="J20" s="14">
        <f t="shared" si="5"/>
        <v>5.3893041132242026E-2</v>
      </c>
      <c r="K20" s="14">
        <f t="shared" si="5"/>
        <v>0.10961399037643904</v>
      </c>
      <c r="L20" s="14">
        <f t="shared" si="5"/>
        <v>0.11653985027013114</v>
      </c>
      <c r="M20" s="14">
        <f t="shared" si="5"/>
        <v>8.7824932538558276E-2</v>
      </c>
      <c r="N20" s="14">
        <f t="shared" si="5"/>
        <v>0.11653985027013114</v>
      </c>
      <c r="O20" s="14">
        <f t="shared" si="5"/>
        <v>8.1594048296590893E-2</v>
      </c>
      <c r="P20" s="14">
        <f t="shared" si="5"/>
        <v>0.11000898311117346</v>
      </c>
      <c r="Q20" s="14">
        <f t="shared" si="5"/>
        <v>6.5079323287484669E-2</v>
      </c>
      <c r="R20" s="14">
        <f t="shared" si="5"/>
        <v>8.2856737067558583E-2</v>
      </c>
      <c r="S20" s="14">
        <f t="shared" si="5"/>
        <v>5.299357001630467E-2</v>
      </c>
    </row>
    <row r="21" spans="1:19">
      <c r="A21" s="11">
        <v>1.4046733913310059</v>
      </c>
      <c r="B21" s="1">
        <v>4</v>
      </c>
      <c r="C21" s="14">
        <f t="shared" si="2"/>
        <v>7.9626448015780005E-2</v>
      </c>
      <c r="D21" s="14">
        <f t="shared" si="3"/>
        <v>0.10854420873693305</v>
      </c>
      <c r="E21" s="2">
        <f t="shared" si="3"/>
        <v>0.1467766066418692</v>
      </c>
      <c r="F21" s="14">
        <f t="shared" si="3"/>
        <v>6.6765016058293325E-2</v>
      </c>
      <c r="G21" s="14">
        <f t="shared" si="2"/>
        <v>0.11829220416098063</v>
      </c>
      <c r="H21" s="14">
        <f t="shared" ref="H21:S21" si="6">LOG10(H8)-$A21</f>
        <v>9.2256256742208942E-2</v>
      </c>
      <c r="I21" s="14">
        <f t="shared" si="6"/>
        <v>0.11515460244471298</v>
      </c>
      <c r="J21" s="14">
        <f t="shared" si="6"/>
        <v>0.11907307548055868</v>
      </c>
      <c r="K21" s="14">
        <f t="shared" si="6"/>
        <v>0.13444454499197045</v>
      </c>
      <c r="L21" s="14">
        <f t="shared" si="6"/>
        <v>0.13939465301926979</v>
      </c>
      <c r="M21" s="14">
        <f t="shared" si="6"/>
        <v>0.12321417462169881</v>
      </c>
      <c r="N21" s="14">
        <f t="shared" si="6"/>
        <v>0.13939465301926979</v>
      </c>
      <c r="O21" s="14">
        <f t="shared" si="6"/>
        <v>0.11093555790347431</v>
      </c>
      <c r="P21" s="14">
        <f t="shared" si="6"/>
        <v>0.12680552571124926</v>
      </c>
      <c r="Q21" s="14">
        <f t="shared" si="6"/>
        <v>0.10667512415920721</v>
      </c>
      <c r="R21" s="14">
        <f t="shared" si="6"/>
        <v>0.12680552571124926</v>
      </c>
      <c r="S21" s="14">
        <f t="shared" si="6"/>
        <v>0.11829220416098063</v>
      </c>
    </row>
    <row r="22" spans="1:19">
      <c r="A22" s="11">
        <v>1.6009048617738799</v>
      </c>
      <c r="B22" s="1">
        <v>5</v>
      </c>
      <c r="C22" s="14">
        <f t="shared" si="2"/>
        <v>7.578874785098666E-2</v>
      </c>
      <c r="D22" s="14">
        <f t="shared" si="3"/>
        <v>8.3940499870532648E-2</v>
      </c>
      <c r="E22" s="2">
        <f t="shared" si="3"/>
        <v>0.11090236726731106</v>
      </c>
      <c r="F22" s="14">
        <f t="shared" si="3"/>
        <v>9.1589545729204414E-2</v>
      </c>
      <c r="G22" s="14">
        <f t="shared" si="2"/>
        <v>7.3221120968828268E-2</v>
      </c>
      <c r="H22" s="14">
        <f t="shared" ref="H22:S22" si="7">LOG10(H9)-$A22</f>
        <v>5.3271680104080676E-2</v>
      </c>
      <c r="I22" s="14">
        <f t="shared" si="7"/>
        <v>0.10152567467164531</v>
      </c>
      <c r="J22" s="14">
        <f t="shared" si="7"/>
        <v>8.3940499870532648E-2</v>
      </c>
      <c r="K22" s="14">
        <f t="shared" si="7"/>
        <v>9.6411679958503527E-2</v>
      </c>
      <c r="L22" s="14">
        <f t="shared" si="7"/>
        <v>9.806514256213883E-2</v>
      </c>
      <c r="M22" s="14">
        <f t="shared" si="7"/>
        <v>7.2146779899588953E-2</v>
      </c>
      <c r="N22" s="14">
        <f t="shared" si="7"/>
        <v>8.9291218254633709E-2</v>
      </c>
      <c r="O22" s="14">
        <f t="shared" si="7"/>
        <v>6.3078592834386882E-2</v>
      </c>
      <c r="P22" s="14">
        <f t="shared" si="7"/>
        <v>2.234442862402064E-2</v>
      </c>
      <c r="Q22" s="14">
        <f t="shared" si="7"/>
        <v>5.8123469594988375E-2</v>
      </c>
      <c r="R22" s="14">
        <f t="shared" si="7"/>
        <v>6.1852969907694177E-2</v>
      </c>
      <c r="S22" s="14">
        <f t="shared" si="7"/>
        <v>7.3221120968828268E-2</v>
      </c>
    </row>
    <row r="23" spans="1:19">
      <c r="A23" s="11">
        <v>1.5389951114765692</v>
      </c>
      <c r="B23" s="1">
        <v>6</v>
      </c>
      <c r="C23" s="14">
        <f>LOG10(C10)-$A23</f>
        <v>6.3064879851393085E-2</v>
      </c>
      <c r="D23" s="14">
        <f t="shared" si="3"/>
        <v>7.2728196530772671E-2</v>
      </c>
      <c r="E23" s="14">
        <f t="shared" si="3"/>
        <v>0.1122829025215748</v>
      </c>
      <c r="F23" s="14">
        <f t="shared" si="3"/>
        <v>5.4844549604702086E-2</v>
      </c>
      <c r="G23" s="14">
        <f>LOG10(G10)-$A23</f>
        <v>7.9157621901950304E-2</v>
      </c>
      <c r="H23" s="14">
        <f t="shared" ref="H23:S23" si="8">LOG10(H10)-$A23</f>
        <v>9.4473344103017221E-2</v>
      </c>
      <c r="I23" s="14">
        <f t="shared" si="8"/>
        <v>9.1432763548454643E-2</v>
      </c>
      <c r="J23" s="14"/>
      <c r="K23" s="14">
        <f t="shared" si="8"/>
        <v>7.9401676126919174E-2</v>
      </c>
      <c r="L23" s="14">
        <f t="shared" si="8"/>
        <v>6.3064879851393085E-2</v>
      </c>
      <c r="M23" s="14">
        <f t="shared" si="8"/>
        <v>6.1251539087924911E-2</v>
      </c>
      <c r="N23" s="14">
        <f t="shared" si="8"/>
        <v>3.5036156251149642E-2</v>
      </c>
      <c r="O23" s="14">
        <f t="shared" si="8"/>
        <v>5.3921500411523438E-2</v>
      </c>
      <c r="P23" s="14">
        <f t="shared" si="8"/>
        <v>4.0788485140240915E-2</v>
      </c>
      <c r="Q23" s="14">
        <f t="shared" si="8"/>
        <v>4.6465618031931388E-2</v>
      </c>
      <c r="R23" s="14"/>
      <c r="S23" s="14">
        <f t="shared" si="8"/>
        <v>7.9157621901950304E-2</v>
      </c>
    </row>
    <row r="24" spans="1:19">
      <c r="A24" s="11">
        <v>1.5841544735279651</v>
      </c>
      <c r="B24" s="1">
        <v>10</v>
      </c>
      <c r="C24" s="14"/>
      <c r="D24" s="14">
        <f t="shared" ref="D24:E30" si="9">LOG10(D11)-$A24</f>
        <v>8.0487502028160351E-2</v>
      </c>
      <c r="E24" s="2">
        <f t="shared" si="9"/>
        <v>8.4231443162035013E-2</v>
      </c>
      <c r="F24" s="14">
        <f t="shared" ref="F24:F30" si="10">LOG10(F11)-$A24</f>
        <v>9.098203094002888E-2</v>
      </c>
      <c r="G24" s="14">
        <f t="shared" ref="G24:S30" si="11">LOG10(G11)-$A24</f>
        <v>6.4303120754557463E-2</v>
      </c>
      <c r="H24" s="14">
        <f t="shared" si="11"/>
        <v>8.1426517489987971E-2</v>
      </c>
      <c r="I24" s="14"/>
      <c r="J24" s="14">
        <f t="shared" si="11"/>
        <v>8.0487502028160351E-2</v>
      </c>
      <c r="K24" s="14">
        <f t="shared" si="11"/>
        <v>7.9593552830429681E-2</v>
      </c>
      <c r="L24" s="14"/>
      <c r="M24" s="14">
        <f t="shared" si="11"/>
        <v>6.1611558079514239E-2</v>
      </c>
      <c r="N24" s="14"/>
      <c r="O24" s="14">
        <f t="shared" si="11"/>
        <v>5.8754995280270172E-2</v>
      </c>
      <c r="P24" s="14"/>
      <c r="Q24" s="14">
        <f t="shared" si="11"/>
        <v>4.9717789130367729E-2</v>
      </c>
      <c r="R24" s="14"/>
      <c r="S24" s="14">
        <f t="shared" si="11"/>
        <v>6.4303120754557463E-2</v>
      </c>
    </row>
    <row r="25" spans="1:19">
      <c r="A25" s="11">
        <v>1.5751878449276613</v>
      </c>
      <c r="B25" s="1">
        <v>11</v>
      </c>
      <c r="C25" s="14"/>
      <c r="D25" s="14"/>
      <c r="E25" s="2"/>
      <c r="F25" s="14">
        <f t="shared" si="10"/>
        <v>9.8662132415287873E-2</v>
      </c>
      <c r="G25" s="14">
        <f t="shared" si="11"/>
        <v>7.2586205341168775E-2</v>
      </c>
      <c r="H25" s="14"/>
      <c r="I25" s="14"/>
      <c r="J25" s="14">
        <f t="shared" si="11"/>
        <v>3.6535463079680586E-2</v>
      </c>
      <c r="K25" s="14">
        <f t="shared" si="11"/>
        <v>8.3634114207962851E-2</v>
      </c>
      <c r="L25" s="14"/>
      <c r="M25" s="14">
        <f t="shared" si="11"/>
        <v>7.6429329167300608E-2</v>
      </c>
      <c r="N25" s="14">
        <f t="shared" si="11"/>
        <v>0.11500823510085234</v>
      </c>
      <c r="O25" s="14">
        <f t="shared" si="11"/>
        <v>0.1052383259304841</v>
      </c>
      <c r="P25" s="14">
        <f t="shared" si="11"/>
        <v>3.7596011792074169E-2</v>
      </c>
      <c r="Q25" s="14">
        <f t="shared" si="11"/>
        <v>4.4270724066655331E-2</v>
      </c>
      <c r="R25" s="14">
        <f t="shared" si="11"/>
        <v>9.6910013008056239E-2</v>
      </c>
      <c r="S25" s="14">
        <f t="shared" si="11"/>
        <v>7.2586205341168775E-2</v>
      </c>
    </row>
    <row r="26" spans="1:19">
      <c r="A26" s="11">
        <v>1.4799170548305951</v>
      </c>
      <c r="B26" s="1">
        <v>12</v>
      </c>
      <c r="C26" s="14">
        <f>LOG10(C13)-$A26</f>
        <v>8.2375809625879537E-2</v>
      </c>
      <c r="D26" s="14">
        <f t="shared" si="9"/>
        <v>8.2375809625879537E-2</v>
      </c>
      <c r="E26" s="2"/>
      <c r="F26" s="14">
        <f t="shared" si="10"/>
        <v>0.10913847622174888</v>
      </c>
      <c r="G26" s="14">
        <f t="shared" si="11"/>
        <v>7.9869913369961409E-2</v>
      </c>
      <c r="H26" s="14"/>
      <c r="I26" s="14">
        <f t="shared" si="11"/>
        <v>8.2375809625879537E-2</v>
      </c>
      <c r="J26" s="14">
        <f t="shared" si="11"/>
        <v>8.2375809625879537E-2</v>
      </c>
      <c r="K26" s="14">
        <f t="shared" si="11"/>
        <v>7.5540162374054365E-2</v>
      </c>
      <c r="L26" s="14"/>
      <c r="M26" s="14">
        <f t="shared" si="11"/>
        <v>6.5018711050907507E-2</v>
      </c>
      <c r="N26" s="14">
        <f t="shared" si="11"/>
        <v>8.2375809625879537E-2</v>
      </c>
      <c r="O26" s="14">
        <f t="shared" si="11"/>
        <v>8.3089132231198626E-2</v>
      </c>
      <c r="P26" s="14"/>
      <c r="Q26" s="14">
        <f t="shared" si="11"/>
        <v>8.2851488185923916E-2</v>
      </c>
      <c r="R26" s="14"/>
      <c r="S26" s="14">
        <f t="shared" si="11"/>
        <v>7.9869913369961409E-2</v>
      </c>
    </row>
    <row r="27" spans="1:19">
      <c r="A27" s="11">
        <v>1.3749773438967194</v>
      </c>
      <c r="B27" s="1">
        <v>13</v>
      </c>
      <c r="C27" s="14"/>
      <c r="D27" s="14">
        <f t="shared" si="9"/>
        <v>7.8340996150318309E-2</v>
      </c>
      <c r="E27" s="2">
        <f t="shared" si="9"/>
        <v>9.3369986515437819E-2</v>
      </c>
      <c r="F27" s="14">
        <f t="shared" si="10"/>
        <v>7.4963644876618218E-2</v>
      </c>
      <c r="G27" s="14">
        <f t="shared" si="11"/>
        <v>9.6461063492579768E-2</v>
      </c>
      <c r="H27" s="14">
        <f t="shared" si="11"/>
        <v>7.8340996150318309E-2</v>
      </c>
      <c r="I27" s="14"/>
      <c r="J27" s="14">
        <f t="shared" si="11"/>
        <v>7.8340996150318309E-2</v>
      </c>
      <c r="K27" s="14">
        <f t="shared" si="11"/>
        <v>6.0229759344028189E-2</v>
      </c>
      <c r="L27" s="14"/>
      <c r="M27" s="14">
        <f t="shared" si="11"/>
        <v>8.055270344598231E-2</v>
      </c>
      <c r="N27" s="14"/>
      <c r="O27" s="14">
        <f t="shared" si="11"/>
        <v>7.8646729694731521E-2</v>
      </c>
      <c r="P27" s="14"/>
      <c r="Q27" s="14">
        <f t="shared" si="11"/>
        <v>9.1964381820918151E-2</v>
      </c>
      <c r="R27" s="14"/>
      <c r="S27" s="14">
        <f t="shared" si="11"/>
        <v>9.6461063492579768E-2</v>
      </c>
    </row>
    <row r="28" spans="1:19">
      <c r="A28" s="11">
        <v>1.416900423847268</v>
      </c>
      <c r="B28" s="1">
        <v>14</v>
      </c>
      <c r="C28" s="14"/>
      <c r="D28" s="14">
        <f t="shared" si="9"/>
        <v>6.5973159761485656E-2</v>
      </c>
      <c r="E28" s="2">
        <f t="shared" si="9"/>
        <v>0.10029547410270623</v>
      </c>
      <c r="F28" s="14">
        <f t="shared" si="10"/>
        <v>9.5116545648858741E-2</v>
      </c>
      <c r="G28" s="14">
        <f t="shared" si="11"/>
        <v>9.4982937131606437E-2</v>
      </c>
      <c r="H28" s="14">
        <f t="shared" si="11"/>
        <v>8.1410129942332432E-2</v>
      </c>
      <c r="I28" s="14"/>
      <c r="J28" s="14">
        <f t="shared" si="11"/>
        <v>6.5973159761485656E-2</v>
      </c>
      <c r="K28" s="14">
        <f t="shared" si="11"/>
        <v>8.7298494692176876E-2</v>
      </c>
      <c r="L28" s="14">
        <f t="shared" si="11"/>
        <v>0.14894739482624964</v>
      </c>
      <c r="M28" s="14">
        <f t="shared" si="11"/>
        <v>6.7897500484616513E-2</v>
      </c>
      <c r="N28" s="14"/>
      <c r="O28" s="14">
        <f t="shared" si="11"/>
        <v>8.8520903736013068E-2</v>
      </c>
      <c r="P28" s="14"/>
      <c r="Q28" s="14">
        <f t="shared" si="11"/>
        <v>8.1616887614365918E-2</v>
      </c>
      <c r="R28" s="14"/>
      <c r="S28" s="14">
        <f t="shared" si="11"/>
        <v>9.4982937131606437E-2</v>
      </c>
    </row>
    <row r="29" spans="1:19">
      <c r="A29" s="11">
        <v>1.5565520236020194</v>
      </c>
      <c r="B29" s="1">
        <v>7</v>
      </c>
      <c r="C29" s="14"/>
      <c r="D29" s="14">
        <f t="shared" si="9"/>
        <v>9.5694317401303852E-2</v>
      </c>
      <c r="E29" s="2">
        <f t="shared" si="9"/>
        <v>0.12739510714949276</v>
      </c>
      <c r="F29" s="14">
        <f t="shared" si="10"/>
        <v>9.1905570680503201E-2</v>
      </c>
      <c r="G29" s="14">
        <f t="shared" si="11"/>
        <v>8.9557498376828581E-2</v>
      </c>
      <c r="H29" s="14">
        <f t="shared" si="11"/>
        <v>6.9788343773022898E-2</v>
      </c>
      <c r="I29" s="14">
        <f t="shared" si="11"/>
        <v>0.1136938294721046</v>
      </c>
      <c r="J29" s="14">
        <f t="shared" si="11"/>
        <v>9.5694317401303852E-2</v>
      </c>
      <c r="K29" s="14">
        <f t="shared" si="11"/>
        <v>0.1047873164040205</v>
      </c>
      <c r="L29" s="14"/>
      <c r="M29" s="14">
        <f t="shared" si="11"/>
        <v>9.6660490173324343E-2</v>
      </c>
      <c r="N29" s="14"/>
      <c r="O29" s="14">
        <f t="shared" si="11"/>
        <v>9.0830946512600486E-2</v>
      </c>
      <c r="P29" s="14"/>
      <c r="Q29" s="14">
        <f t="shared" si="11"/>
        <v>7.7925246558712136E-2</v>
      </c>
      <c r="R29" s="14"/>
      <c r="S29" s="14">
        <f t="shared" si="11"/>
        <v>8.9851702621050134E-2</v>
      </c>
    </row>
    <row r="30" spans="1:19">
      <c r="A30" s="11">
        <v>0.92015932400983003</v>
      </c>
      <c r="B30" s="1">
        <v>8</v>
      </c>
      <c r="C30" s="14"/>
      <c r="D30" s="14">
        <f t="shared" si="9"/>
        <v>0.15538763738270078</v>
      </c>
      <c r="E30" s="2">
        <f t="shared" si="9"/>
        <v>0.1329191194735897</v>
      </c>
      <c r="F30" s="14">
        <f t="shared" si="10"/>
        <v>0.22003435456880127</v>
      </c>
      <c r="G30" s="14">
        <f t="shared" si="11"/>
        <v>8.7588453990909976E-2</v>
      </c>
      <c r="H30" s="14">
        <f t="shared" si="11"/>
        <v>0.1870506456380383</v>
      </c>
      <c r="I30" s="14">
        <f t="shared" si="11"/>
        <v>0.11726717393079356</v>
      </c>
      <c r="J30" s="14">
        <f t="shared" si="11"/>
        <v>0.15538763738270078</v>
      </c>
      <c r="K30" s="14">
        <f t="shared" si="11"/>
        <v>0.20369231695725576</v>
      </c>
      <c r="L30" s="14"/>
      <c r="M30" s="14">
        <f t="shared" si="11"/>
        <v>0.17501002742192506</v>
      </c>
      <c r="N30" s="14"/>
      <c r="O30" s="14">
        <f t="shared" si="11"/>
        <v>0.22596871166840793</v>
      </c>
      <c r="P30" s="14"/>
      <c r="Q30" s="14">
        <f t="shared" si="11"/>
        <v>9.8956966437242722E-2</v>
      </c>
      <c r="R30" s="14"/>
      <c r="S30" s="14">
        <f t="shared" si="11"/>
        <v>8.8440847752087492E-2</v>
      </c>
    </row>
    <row r="31" spans="1:19">
      <c r="C31" s="1" t="s">
        <v>13</v>
      </c>
      <c r="D31" s="1" t="s">
        <v>14</v>
      </c>
      <c r="E31" s="1" t="s">
        <v>15</v>
      </c>
      <c r="F31" s="1" t="s">
        <v>16</v>
      </c>
      <c r="G31" s="1" t="s">
        <v>17</v>
      </c>
      <c r="H31" s="1" t="s">
        <v>18</v>
      </c>
      <c r="I31" s="1"/>
      <c r="J31" s="1" t="s">
        <v>41</v>
      </c>
      <c r="K31" s="1" t="s">
        <v>19</v>
      </c>
      <c r="L31" s="1" t="s">
        <v>20</v>
      </c>
    </row>
    <row r="32" spans="1:19">
      <c r="B32" s="1">
        <v>1</v>
      </c>
      <c r="C32">
        <f t="shared" ref="C32:C43" si="12">COUNT(C6:CD6)</f>
        <v>17</v>
      </c>
      <c r="D32" s="15">
        <f t="shared" ref="D32:D43" si="13">AVERAGE(C6:CD6)</f>
        <v>276.83333333333337</v>
      </c>
      <c r="E32" s="15">
        <f t="shared" ref="E32:E43" si="14">MIN(C6:CD6)</f>
        <v>262.5</v>
      </c>
      <c r="F32" s="15">
        <f t="shared" ref="F32:F43" si="15">MAX(C6:CD6)</f>
        <v>299.5</v>
      </c>
      <c r="G32" s="16">
        <f t="shared" ref="G32:G43" si="16">STDEV(C6:CD6)</f>
        <v>9.0534677211423507</v>
      </c>
      <c r="H32" s="16">
        <f>G32*100/D32</f>
        <v>3.2703676295517217</v>
      </c>
      <c r="I32" s="17">
        <v>1</v>
      </c>
      <c r="J32" s="14">
        <f t="shared" ref="J32:J43" si="17">LOG10(D32)-$A19</f>
        <v>4.9631335042229718E-2</v>
      </c>
      <c r="K32" s="14">
        <f t="shared" ref="K32:K43" si="18">LOG10(E32)-$A19</f>
        <v>2.6542260716454713E-2</v>
      </c>
      <c r="L32" s="14">
        <f t="shared" ref="L32:L43" si="19">LOG10(F32)-$A19</f>
        <v>8.3809779699809184E-2</v>
      </c>
    </row>
    <row r="33" spans="2:12">
      <c r="B33" s="1">
        <v>3</v>
      </c>
      <c r="C33">
        <f t="shared" si="12"/>
        <v>16</v>
      </c>
      <c r="D33" s="15">
        <f t="shared" si="13"/>
        <v>30.621458333333337</v>
      </c>
      <c r="E33" s="15">
        <f t="shared" si="14"/>
        <v>28.94</v>
      </c>
      <c r="F33" s="15">
        <f t="shared" si="15"/>
        <v>33.5</v>
      </c>
      <c r="G33" s="16">
        <f t="shared" si="16"/>
        <v>1.7616561941241893</v>
      </c>
      <c r="H33" s="16">
        <f t="shared" ref="H33:H43" si="20">G33*100/D33</f>
        <v>5.7530120706449779</v>
      </c>
      <c r="I33" s="17">
        <v>3</v>
      </c>
      <c r="J33" s="14">
        <f t="shared" si="17"/>
        <v>7.7520913169590644E-2</v>
      </c>
      <c r="K33" s="14">
        <f t="shared" si="18"/>
        <v>5.299357001630467E-2</v>
      </c>
      <c r="L33" s="14">
        <f t="shared" si="19"/>
        <v>0.11653985027013114</v>
      </c>
    </row>
    <row r="34" spans="2:12">
      <c r="B34" s="1">
        <v>4</v>
      </c>
      <c r="C34">
        <f t="shared" si="12"/>
        <v>17</v>
      </c>
      <c r="D34" s="15">
        <f t="shared" si="13"/>
        <v>33.203137254901954</v>
      </c>
      <c r="E34" s="15">
        <f t="shared" si="14"/>
        <v>29.61</v>
      </c>
      <c r="F34" s="15">
        <f t="shared" si="15"/>
        <v>35.6</v>
      </c>
      <c r="G34" s="16">
        <f t="shared" si="16"/>
        <v>1.5880585065612187</v>
      </c>
      <c r="H34" s="16">
        <f t="shared" si="20"/>
        <v>4.7828567956383861</v>
      </c>
      <c r="I34" s="17">
        <v>4</v>
      </c>
      <c r="J34" s="14">
        <f t="shared" si="17"/>
        <v>0.1165057293646421</v>
      </c>
      <c r="K34" s="14">
        <f t="shared" si="18"/>
        <v>6.6765016058293325E-2</v>
      </c>
      <c r="L34" s="14">
        <f t="shared" si="19"/>
        <v>0.1467766066418692</v>
      </c>
    </row>
    <row r="35" spans="2:12">
      <c r="B35" s="1">
        <v>5</v>
      </c>
      <c r="C35">
        <f t="shared" si="12"/>
        <v>17</v>
      </c>
      <c r="D35" s="15">
        <f t="shared" si="13"/>
        <v>47.685294117647061</v>
      </c>
      <c r="E35" s="15">
        <f t="shared" si="14"/>
        <v>42</v>
      </c>
      <c r="F35" s="15">
        <f t="shared" si="15"/>
        <v>51.5</v>
      </c>
      <c r="G35" s="16">
        <f t="shared" si="16"/>
        <v>2.3240021929444699</v>
      </c>
      <c r="H35" s="16">
        <f t="shared" si="20"/>
        <v>4.8736245334060309</v>
      </c>
      <c r="I35" s="17">
        <v>5</v>
      </c>
      <c r="J35" s="14">
        <f t="shared" si="17"/>
        <v>7.7479603885411974E-2</v>
      </c>
      <c r="K35" s="14">
        <f t="shared" si="18"/>
        <v>2.234442862402064E-2</v>
      </c>
      <c r="L35" s="14">
        <f t="shared" si="19"/>
        <v>0.11090236726731106</v>
      </c>
    </row>
    <row r="36" spans="2:12">
      <c r="B36" s="1">
        <v>6</v>
      </c>
      <c r="C36">
        <f t="shared" si="12"/>
        <v>15</v>
      </c>
      <c r="D36" s="15">
        <f t="shared" si="13"/>
        <v>40.546888888888887</v>
      </c>
      <c r="E36" s="15">
        <f t="shared" si="14"/>
        <v>37.5</v>
      </c>
      <c r="F36" s="15">
        <f t="shared" si="15"/>
        <v>44.8</v>
      </c>
      <c r="G36" s="16">
        <f t="shared" si="16"/>
        <v>2.0062353066927692</v>
      </c>
      <c r="H36" s="16">
        <f t="shared" si="20"/>
        <v>4.9479389459212992</v>
      </c>
      <c r="I36" s="17">
        <v>6</v>
      </c>
      <c r="J36" s="14">
        <f t="shared" si="17"/>
        <v>6.8962425486823076E-2</v>
      </c>
      <c r="K36" s="14">
        <f t="shared" si="18"/>
        <v>3.5036156251149642E-2</v>
      </c>
      <c r="L36" s="14">
        <f t="shared" si="19"/>
        <v>0.1122829025215748</v>
      </c>
    </row>
    <row r="37" spans="2:12">
      <c r="B37" s="1">
        <v>10</v>
      </c>
      <c r="C37">
        <f t="shared" si="12"/>
        <v>11</v>
      </c>
      <c r="D37" s="15">
        <f t="shared" si="13"/>
        <v>45.361363636363642</v>
      </c>
      <c r="E37" s="15">
        <f t="shared" si="14"/>
        <v>43.04</v>
      </c>
      <c r="F37" s="15">
        <f t="shared" si="15"/>
        <v>47.33</v>
      </c>
      <c r="G37" s="16">
        <f t="shared" si="16"/>
        <v>1.3551219334601963</v>
      </c>
      <c r="H37" s="16">
        <f t="shared" si="20"/>
        <v>2.9873924080489314</v>
      </c>
      <c r="I37" s="17">
        <v>10</v>
      </c>
      <c r="J37" s="14">
        <f t="shared" si="17"/>
        <v>7.2531628151559113E-2</v>
      </c>
      <c r="K37" s="14">
        <f t="shared" si="18"/>
        <v>4.9717789130367729E-2</v>
      </c>
      <c r="L37" s="14">
        <f t="shared" si="19"/>
        <v>9.098203094002888E-2</v>
      </c>
    </row>
    <row r="38" spans="2:12">
      <c r="B38" s="1">
        <v>11</v>
      </c>
      <c r="C38">
        <f t="shared" si="12"/>
        <v>11</v>
      </c>
      <c r="D38" s="15">
        <f t="shared" si="13"/>
        <v>44.903181818181821</v>
      </c>
      <c r="E38" s="15">
        <f t="shared" si="14"/>
        <v>40.9</v>
      </c>
      <c r="F38" s="15">
        <f t="shared" si="15"/>
        <v>49</v>
      </c>
      <c r="G38" s="16">
        <f t="shared" si="16"/>
        <v>2.798052244622355</v>
      </c>
      <c r="H38" s="16">
        <f t="shared" si="20"/>
        <v>6.2313006146245771</v>
      </c>
      <c r="I38" s="17">
        <v>11</v>
      </c>
      <c r="J38" s="14">
        <f t="shared" si="17"/>
        <v>7.7089271067179777E-2</v>
      </c>
      <c r="K38" s="14">
        <f t="shared" si="18"/>
        <v>3.6535463079680586E-2</v>
      </c>
      <c r="L38" s="14">
        <f t="shared" si="19"/>
        <v>0.11500823510085234</v>
      </c>
    </row>
    <row r="39" spans="2:12">
      <c r="B39" s="1">
        <v>12</v>
      </c>
      <c r="C39">
        <f t="shared" si="12"/>
        <v>12</v>
      </c>
      <c r="D39" s="15">
        <f t="shared" si="13"/>
        <v>36.5</v>
      </c>
      <c r="E39" s="15">
        <f t="shared" si="14"/>
        <v>35.07</v>
      </c>
      <c r="F39" s="15">
        <f t="shared" si="15"/>
        <v>38.82</v>
      </c>
      <c r="G39" s="16">
        <f t="shared" si="16"/>
        <v>0.84453322234005912</v>
      </c>
      <c r="H39" s="16">
        <f t="shared" si="20"/>
        <v>2.3137896502467372</v>
      </c>
      <c r="I39" s="17">
        <v>12</v>
      </c>
      <c r="J39" s="14">
        <f t="shared" si="17"/>
        <v>8.2375809625879537E-2</v>
      </c>
      <c r="K39" s="14">
        <f t="shared" si="18"/>
        <v>6.5018711050907507E-2</v>
      </c>
      <c r="L39" s="14">
        <f t="shared" si="19"/>
        <v>0.10913847622174888</v>
      </c>
    </row>
    <row r="40" spans="2:12">
      <c r="B40" s="1">
        <v>13</v>
      </c>
      <c r="C40">
        <f t="shared" si="12"/>
        <v>11</v>
      </c>
      <c r="D40" s="15">
        <f t="shared" si="13"/>
        <v>28.682727272727277</v>
      </c>
      <c r="E40" s="15">
        <f t="shared" si="14"/>
        <v>27.24</v>
      </c>
      <c r="F40" s="15">
        <f t="shared" si="15"/>
        <v>29.61</v>
      </c>
      <c r="G40" s="16">
        <f t="shared" si="16"/>
        <v>0.72686781341684026</v>
      </c>
      <c r="H40" s="16">
        <f t="shared" si="20"/>
        <v>2.5341656199756715</v>
      </c>
      <c r="I40" s="17">
        <v>13</v>
      </c>
      <c r="J40" s="14">
        <f t="shared" si="17"/>
        <v>8.2643099583827206E-2</v>
      </c>
      <c r="K40" s="14">
        <f t="shared" si="18"/>
        <v>6.0229759344028189E-2</v>
      </c>
      <c r="L40" s="14">
        <f t="shared" si="19"/>
        <v>9.6461063492579768E-2</v>
      </c>
    </row>
    <row r="41" spans="2:12">
      <c r="B41" s="1">
        <v>14</v>
      </c>
      <c r="C41">
        <f t="shared" si="12"/>
        <v>13</v>
      </c>
      <c r="D41" s="15">
        <f t="shared" si="13"/>
        <v>32.485384615384618</v>
      </c>
      <c r="E41" s="15">
        <f t="shared" si="14"/>
        <v>30.4</v>
      </c>
      <c r="F41" s="15">
        <f t="shared" si="15"/>
        <v>36.799999999999997</v>
      </c>
      <c r="G41" s="16">
        <f t="shared" si="16"/>
        <v>2.0885416179102867</v>
      </c>
      <c r="H41" s="16">
        <f t="shared" si="20"/>
        <v>6.4291731270473642</v>
      </c>
      <c r="I41" s="17">
        <v>14</v>
      </c>
      <c r="J41" s="14">
        <f t="shared" si="17"/>
        <v>9.4787589176556386E-2</v>
      </c>
      <c r="K41" s="14">
        <f t="shared" si="18"/>
        <v>6.5973159761485656E-2</v>
      </c>
      <c r="L41" s="14">
        <f t="shared" si="19"/>
        <v>0.14894739482624964</v>
      </c>
    </row>
    <row r="42" spans="2:12">
      <c r="B42" s="1">
        <v>7</v>
      </c>
      <c r="C42">
        <f t="shared" si="12"/>
        <v>12</v>
      </c>
      <c r="D42" s="15">
        <f t="shared" si="13"/>
        <v>44.885833333333331</v>
      </c>
      <c r="E42" s="15">
        <f t="shared" si="14"/>
        <v>42.3</v>
      </c>
      <c r="F42" s="15">
        <f t="shared" si="15"/>
        <v>48.3</v>
      </c>
      <c r="G42" s="16">
        <f t="shared" si="16"/>
        <v>1.5736203673714835</v>
      </c>
      <c r="H42" s="16">
        <f t="shared" si="20"/>
        <v>3.5058285666334594</v>
      </c>
      <c r="I42" s="1">
        <v>7</v>
      </c>
      <c r="J42" s="14">
        <f t="shared" si="17"/>
        <v>9.5557268938691431E-2</v>
      </c>
      <c r="K42" s="14">
        <f t="shared" si="18"/>
        <v>6.9788343773022898E-2</v>
      </c>
      <c r="L42" s="14">
        <f t="shared" si="19"/>
        <v>0.12739510714949276</v>
      </c>
    </row>
    <row r="43" spans="2:12">
      <c r="B43" s="1">
        <v>8</v>
      </c>
      <c r="C43">
        <f t="shared" si="12"/>
        <v>12</v>
      </c>
      <c r="D43" s="15">
        <f t="shared" si="13"/>
        <v>11.932499999999999</v>
      </c>
      <c r="E43" s="15">
        <f t="shared" si="14"/>
        <v>10.18</v>
      </c>
      <c r="F43" s="15">
        <f t="shared" si="15"/>
        <v>14</v>
      </c>
      <c r="G43" s="16">
        <f t="shared" si="16"/>
        <v>1.3627787454649221</v>
      </c>
      <c r="H43" s="16">
        <f t="shared" si="20"/>
        <v>11.420731158306491</v>
      </c>
      <c r="I43" s="1">
        <v>8</v>
      </c>
      <c r="J43" s="14">
        <f t="shared" si="17"/>
        <v>0.15657211902845147</v>
      </c>
      <c r="K43" s="14">
        <f t="shared" si="18"/>
        <v>8.7588453990909976E-2</v>
      </c>
      <c r="L43" s="14">
        <f t="shared" si="19"/>
        <v>0.22596871166840793</v>
      </c>
    </row>
  </sheetData>
  <sheetCalcPr fullCalcOnLoad="1"/>
  <phoneticPr fontId="3"/>
  <printOptions gridLines="1"/>
  <pageMargins left="0.78740157480314965" right="0.78740157480314965" top="0.98425196850393704" bottom="0.98425196850393704" header="0.51181102362204722" footer="0.5118110236220472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MNHN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Eisenmann</dc:creator>
  <cp:lastModifiedBy>Vera Eisenmann</cp:lastModifiedBy>
  <cp:lastPrinted>2004-07-05T14:39:35Z</cp:lastPrinted>
  <dcterms:created xsi:type="dcterms:W3CDTF">2003-11-14T14:01:45Z</dcterms:created>
  <dcterms:modified xsi:type="dcterms:W3CDTF">2020-05-02T17:41:21Z</dcterms:modified>
</cp:coreProperties>
</file>